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2120" windowHeight="8445" activeTab="2"/>
  </bookViews>
  <sheets>
    <sheet name="สรุป" sheetId="2" r:id="rId1"/>
    <sheet name="กิจกรรม" sheetId="6" r:id="rId2"/>
    <sheet name="โครงการ" sheetId="1" r:id="rId3"/>
    <sheet name="Sheet1" sheetId="7" r:id="rId4"/>
  </sheets>
  <definedNames>
    <definedName name="_xlnm._FilterDatabase" localSheetId="2" hidden="1">โครงการ!$A$1:$AM$172</definedName>
    <definedName name="_xlnm.Print_Area" localSheetId="2">โครงการ!$A$1:$J$118</definedName>
    <definedName name="_xlnm.Print_Titles" localSheetId="2">โครงการ!$4:$5</definedName>
  </definedNames>
  <calcPr calcId="124519"/>
</workbook>
</file>

<file path=xl/calcChain.xml><?xml version="1.0" encoding="utf-8"?>
<calcChain xmlns="http://schemas.openxmlformats.org/spreadsheetml/2006/main">
  <c r="O9" i="2"/>
  <c r="Q8"/>
  <c r="P8"/>
  <c r="O8"/>
  <c r="N8"/>
  <c r="M8"/>
  <c r="L8"/>
  <c r="Q7"/>
  <c r="P7"/>
  <c r="O7"/>
  <c r="N7"/>
  <c r="M7"/>
  <c r="L7"/>
  <c r="Q11"/>
  <c r="P11"/>
  <c r="O11"/>
  <c r="N11"/>
  <c r="M11"/>
  <c r="Q10"/>
  <c r="P10"/>
  <c r="O10"/>
  <c r="N10"/>
  <c r="M10"/>
  <c r="Q9"/>
  <c r="P9"/>
  <c r="N9"/>
  <c r="M9"/>
  <c r="N6"/>
  <c r="L11"/>
  <c r="L10"/>
  <c r="L9"/>
  <c r="D11"/>
  <c r="D10"/>
  <c r="D9"/>
  <c r="D8"/>
  <c r="D7"/>
  <c r="D6"/>
  <c r="M117" i="1"/>
  <c r="N117"/>
  <c r="O117"/>
  <c r="P117"/>
  <c r="Q117"/>
  <c r="R117"/>
  <c r="S117"/>
  <c r="T117"/>
  <c r="U117"/>
  <c r="V117"/>
  <c r="W117"/>
  <c r="X117"/>
  <c r="Y117"/>
  <c r="Z117"/>
  <c r="AA117"/>
  <c r="AB117"/>
  <c r="AC117"/>
  <c r="AD117"/>
  <c r="AE117"/>
  <c r="AF117"/>
  <c r="AG117"/>
  <c r="AH117"/>
  <c r="AI117"/>
  <c r="AJ117"/>
  <c r="AK117"/>
  <c r="AL117"/>
  <c r="AM11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M10"/>
  <c r="P10" s="1"/>
  <c r="N10"/>
  <c r="X10" s="1"/>
  <c r="O10"/>
  <c r="Q10"/>
  <c r="R10"/>
  <c r="S10"/>
  <c r="T10"/>
  <c r="U10"/>
  <c r="V10"/>
  <c r="W10"/>
  <c r="AA10"/>
  <c r="AE10"/>
  <c r="AF10"/>
  <c r="AG10"/>
  <c r="AH10"/>
  <c r="AI10"/>
  <c r="AJ10"/>
  <c r="AK10"/>
  <c r="AL10"/>
  <c r="AM10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M12"/>
  <c r="P12" s="1"/>
  <c r="N12"/>
  <c r="O12"/>
  <c r="U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M13"/>
  <c r="P13" s="1"/>
  <c r="N13"/>
  <c r="O13"/>
  <c r="Q13"/>
  <c r="S13"/>
  <c r="U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M14"/>
  <c r="P14" s="1"/>
  <c r="N14"/>
  <c r="Y14" s="1"/>
  <c r="O14"/>
  <c r="Q14"/>
  <c r="S14"/>
  <c r="U14"/>
  <c r="W14"/>
  <c r="X14"/>
  <c r="Z14"/>
  <c r="AB14"/>
  <c r="AD14"/>
  <c r="AF14"/>
  <c r="AG14"/>
  <c r="AH14"/>
  <c r="AI14"/>
  <c r="AJ14"/>
  <c r="AK14"/>
  <c r="AL14"/>
  <c r="AM14"/>
  <c r="M15"/>
  <c r="P15" s="1"/>
  <c r="N15"/>
  <c r="Y15" s="1"/>
  <c r="O15"/>
  <c r="AG15" s="1"/>
  <c r="Q15"/>
  <c r="S15"/>
  <c r="U15"/>
  <c r="W15"/>
  <c r="X15"/>
  <c r="Z15"/>
  <c r="AA15"/>
  <c r="AB15"/>
  <c r="AC15"/>
  <c r="AD15"/>
  <c r="AE15"/>
  <c r="AF15"/>
  <c r="AH15"/>
  <c r="AJ15"/>
  <c r="AK15"/>
  <c r="AL15"/>
  <c r="AM15"/>
  <c r="M16"/>
  <c r="P16" s="1"/>
  <c r="N16"/>
  <c r="O16"/>
  <c r="AF16" s="1"/>
  <c r="S16"/>
  <c r="W16"/>
  <c r="X16"/>
  <c r="Y16"/>
  <c r="Z16"/>
  <c r="AA16"/>
  <c r="AB16"/>
  <c r="AC16"/>
  <c r="AD16"/>
  <c r="AE16"/>
  <c r="AG16"/>
  <c r="AI16"/>
  <c r="AK16"/>
  <c r="AM16"/>
  <c r="M17"/>
  <c r="N17"/>
  <c r="Y17" s="1"/>
  <c r="O17"/>
  <c r="P17"/>
  <c r="Q17"/>
  <c r="R17"/>
  <c r="S17"/>
  <c r="T17"/>
  <c r="U17"/>
  <c r="V17"/>
  <c r="W17"/>
  <c r="X17"/>
  <c r="AF17"/>
  <c r="AG17"/>
  <c r="AH17"/>
  <c r="AI17"/>
  <c r="AJ17"/>
  <c r="AK17"/>
  <c r="AL17"/>
  <c r="AM17"/>
  <c r="M18"/>
  <c r="P18" s="1"/>
  <c r="N18"/>
  <c r="O18"/>
  <c r="AF18" s="1"/>
  <c r="W18"/>
  <c r="X18"/>
  <c r="Y18"/>
  <c r="Z18"/>
  <c r="AA18"/>
  <c r="AB18"/>
  <c r="AC18"/>
  <c r="AD18"/>
  <c r="AE18"/>
  <c r="AI18"/>
  <c r="AM18"/>
  <c r="M19"/>
  <c r="N19"/>
  <c r="Y19" s="1"/>
  <c r="O19"/>
  <c r="P19"/>
  <c r="Q19"/>
  <c r="R19"/>
  <c r="S19"/>
  <c r="T19"/>
  <c r="U19"/>
  <c r="V19"/>
  <c r="W19"/>
  <c r="X19"/>
  <c r="AF19"/>
  <c r="AG19"/>
  <c r="AH19"/>
  <c r="AI19"/>
  <c r="AJ19"/>
  <c r="AK19"/>
  <c r="AL19"/>
  <c r="AM19"/>
  <c r="M20"/>
  <c r="P20" s="1"/>
  <c r="N20"/>
  <c r="O20"/>
  <c r="AF20" s="1"/>
  <c r="S20"/>
  <c r="W20"/>
  <c r="X20"/>
  <c r="Y20"/>
  <c r="Z20"/>
  <c r="AA20"/>
  <c r="AB20"/>
  <c r="AC20"/>
  <c r="AD20"/>
  <c r="AE20"/>
  <c r="AI20"/>
  <c r="AM20"/>
  <c r="M21"/>
  <c r="N21"/>
  <c r="Y21" s="1"/>
  <c r="O21"/>
  <c r="P21"/>
  <c r="Q21"/>
  <c r="R21"/>
  <c r="S21"/>
  <c r="T21"/>
  <c r="U21"/>
  <c r="V21"/>
  <c r="W21"/>
  <c r="X21"/>
  <c r="AB21"/>
  <c r="AF21"/>
  <c r="AG21"/>
  <c r="AH21"/>
  <c r="AI21"/>
  <c r="AJ21"/>
  <c r="AK21"/>
  <c r="AL21"/>
  <c r="AM21"/>
  <c r="M22"/>
  <c r="P22" s="1"/>
  <c r="N22"/>
  <c r="O22"/>
  <c r="AF22" s="1"/>
  <c r="W22"/>
  <c r="X22"/>
  <c r="Y22"/>
  <c r="Z22"/>
  <c r="AA22"/>
  <c r="AB22"/>
  <c r="AC22"/>
  <c r="AD22"/>
  <c r="AE22"/>
  <c r="AI22"/>
  <c r="AM22"/>
  <c r="M23"/>
  <c r="N23"/>
  <c r="Y23" s="1"/>
  <c r="O23"/>
  <c r="P23"/>
  <c r="Q23"/>
  <c r="R23"/>
  <c r="S23"/>
  <c r="T23"/>
  <c r="U23"/>
  <c r="V23"/>
  <c r="W23"/>
  <c r="X23"/>
  <c r="AB23"/>
  <c r="AF23"/>
  <c r="AG23"/>
  <c r="AH23"/>
  <c r="AI23"/>
  <c r="AJ23"/>
  <c r="AK23"/>
  <c r="AL23"/>
  <c r="AM23"/>
  <c r="M24"/>
  <c r="P24" s="1"/>
  <c r="N24"/>
  <c r="O24"/>
  <c r="AF24" s="1"/>
  <c r="S24"/>
  <c r="W24"/>
  <c r="X24"/>
  <c r="Y24"/>
  <c r="Z24"/>
  <c r="AA24"/>
  <c r="AB24"/>
  <c r="AC24"/>
  <c r="AD24"/>
  <c r="AE24"/>
  <c r="AI24"/>
  <c r="AM24"/>
  <c r="M25"/>
  <c r="N25"/>
  <c r="Y25" s="1"/>
  <c r="O25"/>
  <c r="P25"/>
  <c r="Q25"/>
  <c r="R25"/>
  <c r="S25"/>
  <c r="T25"/>
  <c r="U25"/>
  <c r="V25"/>
  <c r="W25"/>
  <c r="X25"/>
  <c r="AB25"/>
  <c r="AF25"/>
  <c r="AG25"/>
  <c r="AH25"/>
  <c r="AI25"/>
  <c r="AJ25"/>
  <c r="AK25"/>
  <c r="AL25"/>
  <c r="AM25"/>
  <c r="M26"/>
  <c r="P26" s="1"/>
  <c r="N26"/>
  <c r="O26"/>
  <c r="AF26" s="1"/>
  <c r="W26"/>
  <c r="X26"/>
  <c r="Y26"/>
  <c r="Z26"/>
  <c r="AA26"/>
  <c r="AB26"/>
  <c r="AC26"/>
  <c r="AD26"/>
  <c r="AE26"/>
  <c r="AI26"/>
  <c r="AM26"/>
  <c r="M27"/>
  <c r="N27"/>
  <c r="Y27" s="1"/>
  <c r="O27"/>
  <c r="P27"/>
  <c r="Q27"/>
  <c r="R27"/>
  <c r="S27"/>
  <c r="T27"/>
  <c r="U27"/>
  <c r="V27"/>
  <c r="W27"/>
  <c r="X27"/>
  <c r="AB27"/>
  <c r="AF27"/>
  <c r="AG27"/>
  <c r="AH27"/>
  <c r="AI27"/>
  <c r="AJ27"/>
  <c r="AK27"/>
  <c r="AL27"/>
  <c r="AM27"/>
  <c r="M28"/>
  <c r="P28" s="1"/>
  <c r="N28"/>
  <c r="O28"/>
  <c r="AF28" s="1"/>
  <c r="S28"/>
  <c r="W28"/>
  <c r="X28"/>
  <c r="Y28"/>
  <c r="Z28"/>
  <c r="AA28"/>
  <c r="AB28"/>
  <c r="AC28"/>
  <c r="AD28"/>
  <c r="AE28"/>
  <c r="AI28"/>
  <c r="AM28"/>
  <c r="M29"/>
  <c r="N29"/>
  <c r="Y29" s="1"/>
  <c r="O29"/>
  <c r="P29"/>
  <c r="Q29"/>
  <c r="R29"/>
  <c r="S29"/>
  <c r="T29"/>
  <c r="U29"/>
  <c r="V29"/>
  <c r="W29"/>
  <c r="X29"/>
  <c r="AB29"/>
  <c r="AF29"/>
  <c r="AG29"/>
  <c r="AH29"/>
  <c r="AI29"/>
  <c r="AJ29"/>
  <c r="AK29"/>
  <c r="AL29"/>
  <c r="AM29"/>
  <c r="M30"/>
  <c r="P30" s="1"/>
  <c r="N30"/>
  <c r="O30"/>
  <c r="AF30" s="1"/>
  <c r="W30"/>
  <c r="X30"/>
  <c r="Y30"/>
  <c r="Z30"/>
  <c r="AA30"/>
  <c r="AB30"/>
  <c r="AC30"/>
  <c r="AD30"/>
  <c r="AE30"/>
  <c r="AI30"/>
  <c r="AM30"/>
  <c r="M31"/>
  <c r="N31"/>
  <c r="Y31" s="1"/>
  <c r="O31"/>
  <c r="P31"/>
  <c r="Q31"/>
  <c r="R31"/>
  <c r="S31"/>
  <c r="T31"/>
  <c r="U31"/>
  <c r="V31"/>
  <c r="W31"/>
  <c r="X31"/>
  <c r="AF31"/>
  <c r="AG31"/>
  <c r="AH31"/>
  <c r="AI31"/>
  <c r="AJ31"/>
  <c r="AK31"/>
  <c r="AL31"/>
  <c r="AM31"/>
  <c r="M32"/>
  <c r="P32" s="1"/>
  <c r="N32"/>
  <c r="Y32" s="1"/>
  <c r="O32"/>
  <c r="AF32" s="1"/>
  <c r="S32"/>
  <c r="W32"/>
  <c r="X32"/>
  <c r="Z32"/>
  <c r="AB32"/>
  <c r="AD32"/>
  <c r="AI32"/>
  <c r="AM32"/>
  <c r="M33"/>
  <c r="N33"/>
  <c r="Y33" s="1"/>
  <c r="O33"/>
  <c r="AF33" s="1"/>
  <c r="P33"/>
  <c r="Q33"/>
  <c r="R33"/>
  <c r="S33"/>
  <c r="T33"/>
  <c r="U33"/>
  <c r="V33"/>
  <c r="W33"/>
  <c r="X33"/>
  <c r="AB33"/>
  <c r="AG33"/>
  <c r="AI33"/>
  <c r="AK33"/>
  <c r="AM33"/>
  <c r="M34"/>
  <c r="P34" s="1"/>
  <c r="N34"/>
  <c r="Y34" s="1"/>
  <c r="O34"/>
  <c r="AF34" s="1"/>
  <c r="S34"/>
  <c r="W34"/>
  <c r="X34"/>
  <c r="Z34"/>
  <c r="AB34"/>
  <c r="AD34"/>
  <c r="AI34"/>
  <c r="AM34"/>
  <c r="M35"/>
  <c r="N35"/>
  <c r="Y35" s="1"/>
  <c r="O35"/>
  <c r="AF35" s="1"/>
  <c r="P35"/>
  <c r="Q35"/>
  <c r="R35"/>
  <c r="S35"/>
  <c r="T35"/>
  <c r="U35"/>
  <c r="V35"/>
  <c r="W35"/>
  <c r="X35"/>
  <c r="AB35"/>
  <c r="AG35"/>
  <c r="AI35"/>
  <c r="AK35"/>
  <c r="AM35"/>
  <c r="M36"/>
  <c r="P36" s="1"/>
  <c r="N36"/>
  <c r="Y36" s="1"/>
  <c r="O36"/>
  <c r="AF36" s="1"/>
  <c r="S36"/>
  <c r="W36"/>
  <c r="X36"/>
  <c r="Z36"/>
  <c r="AB36"/>
  <c r="AD36"/>
  <c r="AI36"/>
  <c r="AM36"/>
  <c r="M37"/>
  <c r="N37"/>
  <c r="Y37" s="1"/>
  <c r="O37"/>
  <c r="AF37" s="1"/>
  <c r="P37"/>
  <c r="Q37"/>
  <c r="R37"/>
  <c r="S37"/>
  <c r="T37"/>
  <c r="U37"/>
  <c r="V37"/>
  <c r="W37"/>
  <c r="X37"/>
  <c r="AB37"/>
  <c r="AG37"/>
  <c r="AI37"/>
  <c r="AK37"/>
  <c r="AM37"/>
  <c r="M38"/>
  <c r="P38" s="1"/>
  <c r="N38"/>
  <c r="Y38" s="1"/>
  <c r="O38"/>
  <c r="AF38" s="1"/>
  <c r="S38"/>
  <c r="W38"/>
  <c r="X38"/>
  <c r="Z38"/>
  <c r="AB38"/>
  <c r="AD38"/>
  <c r="AI38"/>
  <c r="AM38"/>
  <c r="M39"/>
  <c r="N39"/>
  <c r="Y39" s="1"/>
  <c r="O39"/>
  <c r="AF39" s="1"/>
  <c r="P39"/>
  <c r="Q39"/>
  <c r="R39"/>
  <c r="S39"/>
  <c r="T39"/>
  <c r="U39"/>
  <c r="V39"/>
  <c r="W39"/>
  <c r="X39"/>
  <c r="AB39"/>
  <c r="AG39"/>
  <c r="AI39"/>
  <c r="AK39"/>
  <c r="AM39"/>
  <c r="M40"/>
  <c r="P40" s="1"/>
  <c r="N40"/>
  <c r="Y40" s="1"/>
  <c r="O40"/>
  <c r="AF40" s="1"/>
  <c r="S40"/>
  <c r="W40"/>
  <c r="X40"/>
  <c r="Z40"/>
  <c r="AB40"/>
  <c r="AD40"/>
  <c r="AI40"/>
  <c r="AM40"/>
  <c r="M41"/>
  <c r="N41"/>
  <c r="Y41" s="1"/>
  <c r="O41"/>
  <c r="AF41" s="1"/>
  <c r="P41"/>
  <c r="Q41"/>
  <c r="R41"/>
  <c r="S41"/>
  <c r="T41"/>
  <c r="U41"/>
  <c r="V41"/>
  <c r="W41"/>
  <c r="X41"/>
  <c r="AB41"/>
  <c r="AG41"/>
  <c r="AI41"/>
  <c r="AK41"/>
  <c r="AM41"/>
  <c r="M42"/>
  <c r="P42" s="1"/>
  <c r="N42"/>
  <c r="Y42" s="1"/>
  <c r="O42"/>
  <c r="AF42" s="1"/>
  <c r="S42"/>
  <c r="W42"/>
  <c r="X42"/>
  <c r="Z42"/>
  <c r="AB42"/>
  <c r="AD42"/>
  <c r="AI42"/>
  <c r="AM42"/>
  <c r="M43"/>
  <c r="N43"/>
  <c r="Y43" s="1"/>
  <c r="O43"/>
  <c r="AF43" s="1"/>
  <c r="P43"/>
  <c r="Q43"/>
  <c r="R43"/>
  <c r="S43"/>
  <c r="T43"/>
  <c r="U43"/>
  <c r="V43"/>
  <c r="W43"/>
  <c r="X43"/>
  <c r="AB43"/>
  <c r="AG43"/>
  <c r="AI43"/>
  <c r="AK43"/>
  <c r="AM43"/>
  <c r="M44"/>
  <c r="P44" s="1"/>
  <c r="N44"/>
  <c r="Y44" s="1"/>
  <c r="O44"/>
  <c r="AF44" s="1"/>
  <c r="S44"/>
  <c r="W44"/>
  <c r="X44"/>
  <c r="Z44"/>
  <c r="AB44"/>
  <c r="AD44"/>
  <c r="AI44"/>
  <c r="AM44"/>
  <c r="M45"/>
  <c r="N45"/>
  <c r="Y45" s="1"/>
  <c r="O45"/>
  <c r="AF45" s="1"/>
  <c r="P45"/>
  <c r="Q45"/>
  <c r="R45"/>
  <c r="S45"/>
  <c r="T45"/>
  <c r="U45"/>
  <c r="V45"/>
  <c r="W45"/>
  <c r="X45"/>
  <c r="AB45"/>
  <c r="AG45"/>
  <c r="AI45"/>
  <c r="AK45"/>
  <c r="AM45"/>
  <c r="M46"/>
  <c r="Q46" s="1"/>
  <c r="N46"/>
  <c r="Y46" s="1"/>
  <c r="O46"/>
  <c r="AG46" s="1"/>
  <c r="W46"/>
  <c r="X46"/>
  <c r="Z46"/>
  <c r="AB46"/>
  <c r="AD46"/>
  <c r="AM46"/>
  <c r="M47"/>
  <c r="N47"/>
  <c r="Z47" s="1"/>
  <c r="O47"/>
  <c r="AF47" s="1"/>
  <c r="P47"/>
  <c r="Q47"/>
  <c r="R47"/>
  <c r="S47"/>
  <c r="T47"/>
  <c r="U47"/>
  <c r="V47"/>
  <c r="W47"/>
  <c r="X47"/>
  <c r="AG47"/>
  <c r="AI47"/>
  <c r="AK47"/>
  <c r="AM47"/>
  <c r="M48"/>
  <c r="Q48" s="1"/>
  <c r="N48"/>
  <c r="Y48" s="1"/>
  <c r="O48"/>
  <c r="AG48" s="1"/>
  <c r="W48"/>
  <c r="X48"/>
  <c r="Z48"/>
  <c r="AB48"/>
  <c r="AD48"/>
  <c r="AM48"/>
  <c r="M49"/>
  <c r="N49"/>
  <c r="Z49" s="1"/>
  <c r="O49"/>
  <c r="AF49" s="1"/>
  <c r="P49"/>
  <c r="Q49"/>
  <c r="R49"/>
  <c r="S49"/>
  <c r="T49"/>
  <c r="U49"/>
  <c r="V49"/>
  <c r="W49"/>
  <c r="X49"/>
  <c r="AG49"/>
  <c r="AI49"/>
  <c r="AK49"/>
  <c r="AM49"/>
  <c r="M50"/>
  <c r="Q50" s="1"/>
  <c r="N50"/>
  <c r="Y50" s="1"/>
  <c r="O50"/>
  <c r="AG50" s="1"/>
  <c r="W50"/>
  <c r="X50"/>
  <c r="Z50"/>
  <c r="AB50"/>
  <c r="AD50"/>
  <c r="AM50"/>
  <c r="M51"/>
  <c r="N51"/>
  <c r="Z51" s="1"/>
  <c r="O51"/>
  <c r="AF51" s="1"/>
  <c r="P51"/>
  <c r="Q51"/>
  <c r="R51"/>
  <c r="S51"/>
  <c r="T51"/>
  <c r="U51"/>
  <c r="V51"/>
  <c r="W51"/>
  <c r="X51"/>
  <c r="AG51"/>
  <c r="AI51"/>
  <c r="AK51"/>
  <c r="AM51"/>
  <c r="M52"/>
  <c r="Q52" s="1"/>
  <c r="N52"/>
  <c r="Y52" s="1"/>
  <c r="O52"/>
  <c r="AG52" s="1"/>
  <c r="W52"/>
  <c r="X52"/>
  <c r="Z52"/>
  <c r="AB52"/>
  <c r="AD52"/>
  <c r="AM52"/>
  <c r="M53"/>
  <c r="N53"/>
  <c r="Z53" s="1"/>
  <c r="O53"/>
  <c r="AF53" s="1"/>
  <c r="P53"/>
  <c r="Q53"/>
  <c r="R53"/>
  <c r="S53"/>
  <c r="T53"/>
  <c r="U53"/>
  <c r="V53"/>
  <c r="W53"/>
  <c r="X53"/>
  <c r="AG53"/>
  <c r="AI53"/>
  <c r="AK53"/>
  <c r="AM53"/>
  <c r="M54"/>
  <c r="Q54" s="1"/>
  <c r="N54"/>
  <c r="Y54" s="1"/>
  <c r="O54"/>
  <c r="AG54" s="1"/>
  <c r="W54"/>
  <c r="X54"/>
  <c r="Z54"/>
  <c r="AB54"/>
  <c r="AD54"/>
  <c r="AM54"/>
  <c r="M55"/>
  <c r="N55"/>
  <c r="Z55" s="1"/>
  <c r="O55"/>
  <c r="AF55" s="1"/>
  <c r="P55"/>
  <c r="Q55"/>
  <c r="R55"/>
  <c r="S55"/>
  <c r="T55"/>
  <c r="U55"/>
  <c r="V55"/>
  <c r="W55"/>
  <c r="X55"/>
  <c r="AG55"/>
  <c r="AI55"/>
  <c r="AK55"/>
  <c r="AM55"/>
  <c r="M56"/>
  <c r="Q56" s="1"/>
  <c r="N56"/>
  <c r="Y56" s="1"/>
  <c r="O56"/>
  <c r="AG56" s="1"/>
  <c r="W56"/>
  <c r="X56"/>
  <c r="Z56"/>
  <c r="AB56"/>
  <c r="AD56"/>
  <c r="AM56"/>
  <c r="M57"/>
  <c r="N57"/>
  <c r="Z57" s="1"/>
  <c r="O57"/>
  <c r="AF57" s="1"/>
  <c r="P57"/>
  <c r="Q57"/>
  <c r="R57"/>
  <c r="S57"/>
  <c r="T57"/>
  <c r="U57"/>
  <c r="V57"/>
  <c r="W57"/>
  <c r="X57"/>
  <c r="AG57"/>
  <c r="AI57"/>
  <c r="AK57"/>
  <c r="AM57"/>
  <c r="M58"/>
  <c r="P58" s="1"/>
  <c r="N58"/>
  <c r="Y58" s="1"/>
  <c r="O58"/>
  <c r="AF58" s="1"/>
  <c r="S58"/>
  <c r="W58"/>
  <c r="X58"/>
  <c r="Z58"/>
  <c r="AB58"/>
  <c r="AD58"/>
  <c r="AI58"/>
  <c r="AM58"/>
  <c r="M59"/>
  <c r="N59"/>
  <c r="Y59" s="1"/>
  <c r="O59"/>
  <c r="AF59" s="1"/>
  <c r="P59"/>
  <c r="Q59"/>
  <c r="R59"/>
  <c r="S59"/>
  <c r="T59"/>
  <c r="U59"/>
  <c r="V59"/>
  <c r="W59"/>
  <c r="X59"/>
  <c r="AB59"/>
  <c r="AG59"/>
  <c r="AI59"/>
  <c r="AK59"/>
  <c r="AM59"/>
  <c r="M60"/>
  <c r="P60" s="1"/>
  <c r="N60"/>
  <c r="Y60" s="1"/>
  <c r="O60"/>
  <c r="AF60" s="1"/>
  <c r="S60"/>
  <c r="W60"/>
  <c r="X60"/>
  <c r="Z60"/>
  <c r="AB60"/>
  <c r="AD60"/>
  <c r="AI60"/>
  <c r="AM60"/>
  <c r="M61"/>
  <c r="N61"/>
  <c r="Y61" s="1"/>
  <c r="O61"/>
  <c r="P61"/>
  <c r="Q61"/>
  <c r="R61"/>
  <c r="S61"/>
  <c r="T61"/>
  <c r="U61"/>
  <c r="V61"/>
  <c r="W61"/>
  <c r="X61"/>
  <c r="AB61"/>
  <c r="AF61"/>
  <c r="AG61"/>
  <c r="AH61"/>
  <c r="AI61"/>
  <c r="AJ61"/>
  <c r="AK61"/>
  <c r="AL61"/>
  <c r="AM61"/>
  <c r="M62"/>
  <c r="P62" s="1"/>
  <c r="N62"/>
  <c r="O62"/>
  <c r="AF62" s="1"/>
  <c r="S62"/>
  <c r="W62"/>
  <c r="X62"/>
  <c r="Y62"/>
  <c r="Z62"/>
  <c r="AA62"/>
  <c r="AB62"/>
  <c r="AC62"/>
  <c r="AD62"/>
  <c r="AE62"/>
  <c r="AI62"/>
  <c r="AM62"/>
  <c r="M63"/>
  <c r="N63"/>
  <c r="Y63" s="1"/>
  <c r="O63"/>
  <c r="P63"/>
  <c r="Q63"/>
  <c r="R63"/>
  <c r="S63"/>
  <c r="T63"/>
  <c r="U63"/>
  <c r="V63"/>
  <c r="W63"/>
  <c r="X63"/>
  <c r="AB63"/>
  <c r="AF63"/>
  <c r="AG63"/>
  <c r="AH63"/>
  <c r="AI63"/>
  <c r="AJ63"/>
  <c r="AK63"/>
  <c r="AL63"/>
  <c r="AM63"/>
  <c r="M64"/>
  <c r="P64" s="1"/>
  <c r="N64"/>
  <c r="O64"/>
  <c r="AF64" s="1"/>
  <c r="S64"/>
  <c r="W64"/>
  <c r="X64"/>
  <c r="Y64"/>
  <c r="Z64"/>
  <c r="AA64"/>
  <c r="AB64"/>
  <c r="AC64"/>
  <c r="AD64"/>
  <c r="AE64"/>
  <c r="AI64"/>
  <c r="AM64"/>
  <c r="M65"/>
  <c r="N65"/>
  <c r="Y65" s="1"/>
  <c r="O65"/>
  <c r="P65"/>
  <c r="Q65"/>
  <c r="R65"/>
  <c r="S65"/>
  <c r="T65"/>
  <c r="U65"/>
  <c r="V65"/>
  <c r="W65"/>
  <c r="X65"/>
  <c r="AB65"/>
  <c r="AF65"/>
  <c r="AG65"/>
  <c r="AH65"/>
  <c r="AI65"/>
  <c r="AJ65"/>
  <c r="AK65"/>
  <c r="AL65"/>
  <c r="AM65"/>
  <c r="M66"/>
  <c r="P66" s="1"/>
  <c r="N66"/>
  <c r="O66"/>
  <c r="AF66" s="1"/>
  <c r="S66"/>
  <c r="W66"/>
  <c r="X66"/>
  <c r="Y66"/>
  <c r="Z66"/>
  <c r="AA66"/>
  <c r="AB66"/>
  <c r="AC66"/>
  <c r="AD66"/>
  <c r="AE66"/>
  <c r="AI66"/>
  <c r="AM66"/>
  <c r="M67"/>
  <c r="N67"/>
  <c r="Y67" s="1"/>
  <c r="O67"/>
  <c r="P67"/>
  <c r="Q67"/>
  <c r="R67"/>
  <c r="S67"/>
  <c r="T67"/>
  <c r="U67"/>
  <c r="V67"/>
  <c r="W67"/>
  <c r="X67"/>
  <c r="AB67"/>
  <c r="AF67"/>
  <c r="AG67"/>
  <c r="AH67"/>
  <c r="AI67"/>
  <c r="AJ67"/>
  <c r="AK67"/>
  <c r="AL67"/>
  <c r="AM67"/>
  <c r="M68"/>
  <c r="P68" s="1"/>
  <c r="N68"/>
  <c r="O68"/>
  <c r="AF68" s="1"/>
  <c r="S68"/>
  <c r="W68"/>
  <c r="X68"/>
  <c r="Y68"/>
  <c r="Z68"/>
  <c r="AA68"/>
  <c r="AB68"/>
  <c r="AC68"/>
  <c r="AD68"/>
  <c r="AE68"/>
  <c r="AI68"/>
  <c r="AM68"/>
  <c r="M69"/>
  <c r="N69"/>
  <c r="Y69" s="1"/>
  <c r="O69"/>
  <c r="P69"/>
  <c r="Q69"/>
  <c r="R69"/>
  <c r="S69"/>
  <c r="T69"/>
  <c r="U69"/>
  <c r="V69"/>
  <c r="W69"/>
  <c r="X69"/>
  <c r="AB69"/>
  <c r="AF69"/>
  <c r="AG69"/>
  <c r="AH69"/>
  <c r="AI69"/>
  <c r="AJ69"/>
  <c r="AK69"/>
  <c r="AL69"/>
  <c r="AM69"/>
  <c r="M70"/>
  <c r="P70" s="1"/>
  <c r="N70"/>
  <c r="O70"/>
  <c r="AF70" s="1"/>
  <c r="S70"/>
  <c r="W70"/>
  <c r="X70"/>
  <c r="Y70"/>
  <c r="Z70"/>
  <c r="AA70"/>
  <c r="AB70"/>
  <c r="AC70"/>
  <c r="AD70"/>
  <c r="AE70"/>
  <c r="AI70"/>
  <c r="AM70"/>
  <c r="M71"/>
  <c r="N71"/>
  <c r="Y71" s="1"/>
  <c r="O71"/>
  <c r="P71"/>
  <c r="Q71"/>
  <c r="R71"/>
  <c r="S71"/>
  <c r="T71"/>
  <c r="U71"/>
  <c r="V71"/>
  <c r="W71"/>
  <c r="X71"/>
  <c r="AB71"/>
  <c r="AF71"/>
  <c r="AG71"/>
  <c r="AH71"/>
  <c r="AI71"/>
  <c r="AJ71"/>
  <c r="AK71"/>
  <c r="AL71"/>
  <c r="AM71"/>
  <c r="M72"/>
  <c r="P72" s="1"/>
  <c r="N72"/>
  <c r="O72"/>
  <c r="AF72" s="1"/>
  <c r="S72"/>
  <c r="W72"/>
  <c r="X72"/>
  <c r="Y72"/>
  <c r="Z72"/>
  <c r="AA72"/>
  <c r="AB72"/>
  <c r="AC72"/>
  <c r="AD72"/>
  <c r="AE72"/>
  <c r="AI72"/>
  <c r="AM72"/>
  <c r="M73"/>
  <c r="N73"/>
  <c r="Y73" s="1"/>
  <c r="O73"/>
  <c r="P73"/>
  <c r="Q73"/>
  <c r="R73"/>
  <c r="S73"/>
  <c r="T73"/>
  <c r="U73"/>
  <c r="V73"/>
  <c r="W73"/>
  <c r="X73"/>
  <c r="AB73"/>
  <c r="AF73"/>
  <c r="AG73"/>
  <c r="AH73"/>
  <c r="AI73"/>
  <c r="AJ73"/>
  <c r="AK73"/>
  <c r="AL73"/>
  <c r="AM73"/>
  <c r="M74"/>
  <c r="P74" s="1"/>
  <c r="N74"/>
  <c r="O74"/>
  <c r="AF74" s="1"/>
  <c r="S74"/>
  <c r="W74"/>
  <c r="X74"/>
  <c r="Y74"/>
  <c r="Z74"/>
  <c r="AA74"/>
  <c r="AB74"/>
  <c r="AC74"/>
  <c r="AD74"/>
  <c r="AE74"/>
  <c r="AI74"/>
  <c r="AM74"/>
  <c r="M75"/>
  <c r="P75" s="1"/>
  <c r="N75"/>
  <c r="Y75" s="1"/>
  <c r="O75"/>
  <c r="Q75"/>
  <c r="S75"/>
  <c r="U75"/>
  <c r="W75"/>
  <c r="X75"/>
  <c r="AF75"/>
  <c r="AG75"/>
  <c r="AH75"/>
  <c r="AI75"/>
  <c r="AJ75"/>
  <c r="AK75"/>
  <c r="AL75"/>
  <c r="AM75"/>
  <c r="M76"/>
  <c r="P76" s="1"/>
  <c r="N76"/>
  <c r="O76"/>
  <c r="AF76" s="1"/>
  <c r="S76"/>
  <c r="W76"/>
  <c r="X76"/>
  <c r="Y76"/>
  <c r="Z76"/>
  <c r="AA76"/>
  <c r="AB76"/>
  <c r="AC76"/>
  <c r="AD76"/>
  <c r="AE76"/>
  <c r="AI76"/>
  <c r="AM76"/>
  <c r="M77"/>
  <c r="N77"/>
  <c r="Y77" s="1"/>
  <c r="O77"/>
  <c r="P77"/>
  <c r="Q77"/>
  <c r="R77"/>
  <c r="S77"/>
  <c r="T77"/>
  <c r="U77"/>
  <c r="V77"/>
  <c r="W77"/>
  <c r="X77"/>
  <c r="AB77"/>
  <c r="AF77"/>
  <c r="AG77"/>
  <c r="AH77"/>
  <c r="AI77"/>
  <c r="AJ77"/>
  <c r="AK77"/>
  <c r="AL77"/>
  <c r="AM77"/>
  <c r="M78"/>
  <c r="P78" s="1"/>
  <c r="N78"/>
  <c r="O78"/>
  <c r="AF78" s="1"/>
  <c r="S78"/>
  <c r="W78"/>
  <c r="X78"/>
  <c r="Y78"/>
  <c r="Z78"/>
  <c r="AA78"/>
  <c r="AB78"/>
  <c r="AC78"/>
  <c r="AD78"/>
  <c r="AE78"/>
  <c r="AI78"/>
  <c r="AM78"/>
  <c r="M79"/>
  <c r="N79"/>
  <c r="Y79" s="1"/>
  <c r="O79"/>
  <c r="P79"/>
  <c r="Q79"/>
  <c r="R79"/>
  <c r="S79"/>
  <c r="T79"/>
  <c r="U79"/>
  <c r="V79"/>
  <c r="W79"/>
  <c r="X79"/>
  <c r="AB79"/>
  <c r="AF79"/>
  <c r="AG79"/>
  <c r="AH79"/>
  <c r="AI79"/>
  <c r="AJ79"/>
  <c r="AK79"/>
  <c r="AL79"/>
  <c r="AM79"/>
  <c r="M80"/>
  <c r="S80" s="1"/>
  <c r="N80"/>
  <c r="O80"/>
  <c r="AI80" s="1"/>
  <c r="W80"/>
  <c r="X80"/>
  <c r="Y80"/>
  <c r="Z80"/>
  <c r="AA80"/>
  <c r="AB80"/>
  <c r="AC80"/>
  <c r="AD80"/>
  <c r="AE80"/>
  <c r="AM80"/>
  <c r="M81"/>
  <c r="N81"/>
  <c r="AB81" s="1"/>
  <c r="O81"/>
  <c r="P81"/>
  <c r="Q81"/>
  <c r="R81"/>
  <c r="S81"/>
  <c r="T81"/>
  <c r="U81"/>
  <c r="V81"/>
  <c r="W81"/>
  <c r="X81"/>
  <c r="AF81"/>
  <c r="AG81"/>
  <c r="AH81"/>
  <c r="AI81"/>
  <c r="AJ81"/>
  <c r="AK81"/>
  <c r="AL81"/>
  <c r="AM81"/>
  <c r="M82"/>
  <c r="S82" s="1"/>
  <c r="N82"/>
  <c r="O82"/>
  <c r="AI82" s="1"/>
  <c r="W82"/>
  <c r="X82"/>
  <c r="Y82"/>
  <c r="Z82"/>
  <c r="AA82"/>
  <c r="AB82"/>
  <c r="AC82"/>
  <c r="AD82"/>
  <c r="AE82"/>
  <c r="AM82"/>
  <c r="M83"/>
  <c r="N83"/>
  <c r="AB83" s="1"/>
  <c r="O83"/>
  <c r="P83"/>
  <c r="Q83"/>
  <c r="R83"/>
  <c r="S83"/>
  <c r="T83"/>
  <c r="U83"/>
  <c r="V83"/>
  <c r="W83"/>
  <c r="X83"/>
  <c r="AF83"/>
  <c r="AG83"/>
  <c r="AH83"/>
  <c r="AI83"/>
  <c r="AJ83"/>
  <c r="AK83"/>
  <c r="AL83"/>
  <c r="AM83"/>
  <c r="M84"/>
  <c r="S84" s="1"/>
  <c r="N84"/>
  <c r="O84"/>
  <c r="AI84" s="1"/>
  <c r="W84"/>
  <c r="X84"/>
  <c r="Y84"/>
  <c r="Z84"/>
  <c r="AA84"/>
  <c r="AB84"/>
  <c r="AC84"/>
  <c r="AD84"/>
  <c r="AE84"/>
  <c r="AM84"/>
  <c r="M85"/>
  <c r="P85" s="1"/>
  <c r="N85"/>
  <c r="O85"/>
  <c r="Q85"/>
  <c r="S85"/>
  <c r="U85"/>
  <c r="W85"/>
  <c r="X85"/>
  <c r="AF85"/>
  <c r="AG85"/>
  <c r="AH85"/>
  <c r="AI85"/>
  <c r="AJ85"/>
  <c r="AK85"/>
  <c r="AL85"/>
  <c r="AM85"/>
  <c r="M86"/>
  <c r="N86"/>
  <c r="O86"/>
  <c r="S86"/>
  <c r="W86"/>
  <c r="X86"/>
  <c r="Y86"/>
  <c r="Z86"/>
  <c r="AA86"/>
  <c r="AB86"/>
  <c r="AC86"/>
  <c r="AD86"/>
  <c r="AE86"/>
  <c r="AI86"/>
  <c r="AM86"/>
  <c r="M87"/>
  <c r="N87"/>
  <c r="O87"/>
  <c r="P87"/>
  <c r="Q87"/>
  <c r="R87"/>
  <c r="S87"/>
  <c r="T87"/>
  <c r="U87"/>
  <c r="V87"/>
  <c r="W87"/>
  <c r="X87"/>
  <c r="AB87"/>
  <c r="AF87"/>
  <c r="AG87"/>
  <c r="AH87"/>
  <c r="AI87"/>
  <c r="AJ87"/>
  <c r="AK87"/>
  <c r="AL87"/>
  <c r="AM87"/>
  <c r="M88"/>
  <c r="N88"/>
  <c r="O88"/>
  <c r="S88"/>
  <c r="W88"/>
  <c r="X88"/>
  <c r="Y88"/>
  <c r="Z88"/>
  <c r="AA88"/>
  <c r="AB88"/>
  <c r="AC88"/>
  <c r="AD88"/>
  <c r="AE88"/>
  <c r="AI88"/>
  <c r="AM88"/>
  <c r="M89"/>
  <c r="N89"/>
  <c r="O89"/>
  <c r="P89"/>
  <c r="Q89"/>
  <c r="R89"/>
  <c r="S89"/>
  <c r="T89"/>
  <c r="U89"/>
  <c r="V89"/>
  <c r="W89"/>
  <c r="X89"/>
  <c r="AB89"/>
  <c r="AF89"/>
  <c r="AG89"/>
  <c r="AH89"/>
  <c r="AI89"/>
  <c r="AJ89"/>
  <c r="AK89"/>
  <c r="AL89"/>
  <c r="AM89"/>
  <c r="M90"/>
  <c r="N90"/>
  <c r="O90"/>
  <c r="S90"/>
  <c r="W90"/>
  <c r="X90"/>
  <c r="Y90"/>
  <c r="Z90"/>
  <c r="AA90"/>
  <c r="AB90"/>
  <c r="AC90"/>
  <c r="AD90"/>
  <c r="AE90"/>
  <c r="AI90"/>
  <c r="AM90"/>
  <c r="M91"/>
  <c r="N91"/>
  <c r="O91"/>
  <c r="P91"/>
  <c r="Q91"/>
  <c r="R91"/>
  <c r="S91"/>
  <c r="T91"/>
  <c r="U91"/>
  <c r="V91"/>
  <c r="W91"/>
  <c r="X91"/>
  <c r="AB91"/>
  <c r="AF91"/>
  <c r="AG91"/>
  <c r="AH91"/>
  <c r="AI91"/>
  <c r="AJ91"/>
  <c r="AK91"/>
  <c r="AL91"/>
  <c r="AM91"/>
  <c r="M92"/>
  <c r="N92"/>
  <c r="O92"/>
  <c r="W92"/>
  <c r="X92"/>
  <c r="Y92"/>
  <c r="Z92"/>
  <c r="AA92"/>
  <c r="AB92"/>
  <c r="AC92"/>
  <c r="AD92"/>
  <c r="AE92"/>
  <c r="AM92"/>
  <c r="M93"/>
  <c r="N93"/>
  <c r="O93"/>
  <c r="P93"/>
  <c r="Q93"/>
  <c r="R93"/>
  <c r="S93"/>
  <c r="T93"/>
  <c r="U93"/>
  <c r="V93"/>
  <c r="W93"/>
  <c r="X93"/>
  <c r="AF93"/>
  <c r="AG93"/>
  <c r="AH93"/>
  <c r="AI93"/>
  <c r="AJ93"/>
  <c r="AK93"/>
  <c r="AL93"/>
  <c r="AM93"/>
  <c r="M94"/>
  <c r="N94"/>
  <c r="O94"/>
  <c r="W94"/>
  <c r="X94"/>
  <c r="Y94"/>
  <c r="Z94"/>
  <c r="AA94"/>
  <c r="AB94"/>
  <c r="AC94"/>
  <c r="AD94"/>
  <c r="AE94"/>
  <c r="AM94"/>
  <c r="M95"/>
  <c r="N95"/>
  <c r="O95"/>
  <c r="P95"/>
  <c r="Q95"/>
  <c r="R95"/>
  <c r="S95"/>
  <c r="T95"/>
  <c r="U95"/>
  <c r="V95"/>
  <c r="W95"/>
  <c r="X95"/>
  <c r="AF95"/>
  <c r="AG95"/>
  <c r="AH95"/>
  <c r="AI95"/>
  <c r="AJ95"/>
  <c r="AK95"/>
  <c r="AL95"/>
  <c r="AM95"/>
  <c r="M96"/>
  <c r="N96"/>
  <c r="O96"/>
  <c r="W96"/>
  <c r="X96"/>
  <c r="Y96"/>
  <c r="Z96"/>
  <c r="AA96"/>
  <c r="AB96"/>
  <c r="AC96"/>
  <c r="AD96"/>
  <c r="AE96"/>
  <c r="AM96"/>
  <c r="M97"/>
  <c r="N97"/>
  <c r="O97"/>
  <c r="P97"/>
  <c r="Q97"/>
  <c r="R97"/>
  <c r="S97"/>
  <c r="T97"/>
  <c r="U97"/>
  <c r="V97"/>
  <c r="W97"/>
  <c r="X97"/>
  <c r="AF97"/>
  <c r="AG97"/>
  <c r="AH97"/>
  <c r="AI97"/>
  <c r="AJ97"/>
  <c r="AK97"/>
  <c r="AL97"/>
  <c r="AM97"/>
  <c r="M98"/>
  <c r="P98" s="1"/>
  <c r="N98"/>
  <c r="O98"/>
  <c r="X98"/>
  <c r="Y98"/>
  <c r="Z98"/>
  <c r="AA98"/>
  <c r="AB98"/>
  <c r="AC98"/>
  <c r="AD98"/>
  <c r="AE98"/>
  <c r="AM98"/>
  <c r="M99"/>
  <c r="N99"/>
  <c r="O99"/>
  <c r="P99"/>
  <c r="Q99"/>
  <c r="R99"/>
  <c r="S99"/>
  <c r="T99"/>
  <c r="U99"/>
  <c r="V99"/>
  <c r="W99"/>
  <c r="X99"/>
  <c r="AF99"/>
  <c r="AG99"/>
  <c r="AH99"/>
  <c r="AI99"/>
  <c r="AJ99"/>
  <c r="AK99"/>
  <c r="AL99"/>
  <c r="AM99"/>
  <c r="M100"/>
  <c r="N100"/>
  <c r="O100"/>
  <c r="W100"/>
  <c r="X100"/>
  <c r="Y100"/>
  <c r="Z100"/>
  <c r="AA100"/>
  <c r="AB100"/>
  <c r="AC100"/>
  <c r="AD100"/>
  <c r="AE100"/>
  <c r="AM100"/>
  <c r="M101"/>
  <c r="N101"/>
  <c r="O101"/>
  <c r="P101"/>
  <c r="Q101"/>
  <c r="R101"/>
  <c r="S101"/>
  <c r="T101"/>
  <c r="U101"/>
  <c r="V101"/>
  <c r="W101"/>
  <c r="X101"/>
  <c r="AF101"/>
  <c r="AG101"/>
  <c r="AH101"/>
  <c r="AI101"/>
  <c r="AJ101"/>
  <c r="AK101"/>
  <c r="AL101"/>
  <c r="AM101"/>
  <c r="M102"/>
  <c r="P102" s="1"/>
  <c r="N102"/>
  <c r="O102"/>
  <c r="X102"/>
  <c r="Y102"/>
  <c r="Z102"/>
  <c r="AA102"/>
  <c r="AB102"/>
  <c r="AC102"/>
  <c r="AD102"/>
  <c r="AE102"/>
  <c r="AM102"/>
  <c r="M103"/>
  <c r="N103"/>
  <c r="O103"/>
  <c r="P103"/>
  <c r="Q103"/>
  <c r="R103"/>
  <c r="S103"/>
  <c r="T103"/>
  <c r="U103"/>
  <c r="V103"/>
  <c r="W103"/>
  <c r="X103"/>
  <c r="AF103"/>
  <c r="AG103"/>
  <c r="AH103"/>
  <c r="AI103"/>
  <c r="AJ103"/>
  <c r="AK103"/>
  <c r="AL103"/>
  <c r="AM103"/>
  <c r="M104"/>
  <c r="N104"/>
  <c r="O104"/>
  <c r="W104"/>
  <c r="X104"/>
  <c r="Y104"/>
  <c r="Z104"/>
  <c r="AA104"/>
  <c r="AB104"/>
  <c r="AC104"/>
  <c r="AD104"/>
  <c r="AE104"/>
  <c r="AM104"/>
  <c r="M105"/>
  <c r="N105"/>
  <c r="O105"/>
  <c r="P105"/>
  <c r="Q105"/>
  <c r="R105"/>
  <c r="S105"/>
  <c r="T105"/>
  <c r="U105"/>
  <c r="V105"/>
  <c r="W105"/>
  <c r="X105"/>
  <c r="AF105"/>
  <c r="AG105"/>
  <c r="AH105"/>
  <c r="AI105"/>
  <c r="AJ105"/>
  <c r="AK105"/>
  <c r="AL105"/>
  <c r="AM105"/>
  <c r="M106"/>
  <c r="P106" s="1"/>
  <c r="N106"/>
  <c r="O106"/>
  <c r="AF106" s="1"/>
  <c r="S106"/>
  <c r="W106"/>
  <c r="X106"/>
  <c r="Y106"/>
  <c r="Z106"/>
  <c r="AA106"/>
  <c r="AB106"/>
  <c r="AC106"/>
  <c r="AD106"/>
  <c r="AE106"/>
  <c r="AI106"/>
  <c r="AM106"/>
  <c r="M107"/>
  <c r="N107"/>
  <c r="Y107" s="1"/>
  <c r="O107"/>
  <c r="P107"/>
  <c r="Q107"/>
  <c r="R107"/>
  <c r="S107"/>
  <c r="T107"/>
  <c r="U107"/>
  <c r="V107"/>
  <c r="W107"/>
  <c r="X107"/>
  <c r="AB107"/>
  <c r="AF107"/>
  <c r="AG107"/>
  <c r="AH107"/>
  <c r="AI107"/>
  <c r="AJ107"/>
  <c r="AK107"/>
  <c r="AL107"/>
  <c r="AM107"/>
  <c r="M108"/>
  <c r="P108" s="1"/>
  <c r="N108"/>
  <c r="O108"/>
  <c r="AF108" s="1"/>
  <c r="S108"/>
  <c r="W108"/>
  <c r="X108"/>
  <c r="Y108"/>
  <c r="Z108"/>
  <c r="AA108"/>
  <c r="AB108"/>
  <c r="AC108"/>
  <c r="AD108"/>
  <c r="AE108"/>
  <c r="AI108"/>
  <c r="AM108"/>
  <c r="M109"/>
  <c r="N109"/>
  <c r="Y109" s="1"/>
  <c r="O109"/>
  <c r="P109"/>
  <c r="Q109"/>
  <c r="R109"/>
  <c r="S109"/>
  <c r="T109"/>
  <c r="U109"/>
  <c r="V109"/>
  <c r="W109"/>
  <c r="X109"/>
  <c r="AB109"/>
  <c r="AF109"/>
  <c r="AG109"/>
  <c r="AH109"/>
  <c r="AI109"/>
  <c r="AJ109"/>
  <c r="AK109"/>
  <c r="AL109"/>
  <c r="AM109"/>
  <c r="M110"/>
  <c r="P110" s="1"/>
  <c r="N110"/>
  <c r="O110"/>
  <c r="AF110" s="1"/>
  <c r="S110"/>
  <c r="W110"/>
  <c r="X110"/>
  <c r="Y110"/>
  <c r="Z110"/>
  <c r="AA110"/>
  <c r="AB110"/>
  <c r="AC110"/>
  <c r="AD110"/>
  <c r="AE110"/>
  <c r="AI110"/>
  <c r="AM110"/>
  <c r="M111"/>
  <c r="N111"/>
  <c r="Y111" s="1"/>
  <c r="O111"/>
  <c r="P111"/>
  <c r="Q111"/>
  <c r="R111"/>
  <c r="S111"/>
  <c r="T111"/>
  <c r="U111"/>
  <c r="V111"/>
  <c r="W111"/>
  <c r="X111"/>
  <c r="AB111"/>
  <c r="AF111"/>
  <c r="AG111"/>
  <c r="AH111"/>
  <c r="AI111"/>
  <c r="AJ111"/>
  <c r="AK111"/>
  <c r="AL111"/>
  <c r="AM111"/>
  <c r="M112"/>
  <c r="P112" s="1"/>
  <c r="N112"/>
  <c r="O112"/>
  <c r="AF112" s="1"/>
  <c r="S112"/>
  <c r="W112"/>
  <c r="X112"/>
  <c r="Y112"/>
  <c r="Z112"/>
  <c r="AA112"/>
  <c r="AB112"/>
  <c r="AC112"/>
  <c r="AD112"/>
  <c r="AE112"/>
  <c r="AI112"/>
  <c r="AM112"/>
  <c r="M113"/>
  <c r="N113"/>
  <c r="Y113" s="1"/>
  <c r="O113"/>
  <c r="P113"/>
  <c r="Q113"/>
  <c r="R113"/>
  <c r="S113"/>
  <c r="T113"/>
  <c r="U113"/>
  <c r="V113"/>
  <c r="W113"/>
  <c r="X113"/>
  <c r="AB113"/>
  <c r="AF113"/>
  <c r="AG113"/>
  <c r="AH113"/>
  <c r="AI113"/>
  <c r="AJ113"/>
  <c r="AK113"/>
  <c r="AL113"/>
  <c r="AM113"/>
  <c r="M114"/>
  <c r="P114" s="1"/>
  <c r="N114"/>
  <c r="O114"/>
  <c r="AF114" s="1"/>
  <c r="S114"/>
  <c r="W114"/>
  <c r="X114"/>
  <c r="Y114"/>
  <c r="Z114"/>
  <c r="AA114"/>
  <c r="AB114"/>
  <c r="AC114"/>
  <c r="AD114"/>
  <c r="AE114"/>
  <c r="AI114"/>
  <c r="AM114"/>
  <c r="M115"/>
  <c r="P115" s="1"/>
  <c r="N115"/>
  <c r="Y115" s="1"/>
  <c r="O115"/>
  <c r="S115"/>
  <c r="U115"/>
  <c r="W115"/>
  <c r="AF115"/>
  <c r="AG115"/>
  <c r="AH115"/>
  <c r="AI115"/>
  <c r="AJ115"/>
  <c r="AK115"/>
  <c r="AL115"/>
  <c r="AM115"/>
  <c r="M116"/>
  <c r="P116" s="1"/>
  <c r="N116"/>
  <c r="Y116" s="1"/>
  <c r="O116"/>
  <c r="AF116" s="1"/>
  <c r="Q116"/>
  <c r="S116"/>
  <c r="U116"/>
  <c r="W116"/>
  <c r="X116"/>
  <c r="Z116"/>
  <c r="AB116"/>
  <c r="AD116"/>
  <c r="AG116"/>
  <c r="AI116"/>
  <c r="AK116"/>
  <c r="AM116"/>
  <c r="AF104" l="1"/>
  <c r="AG104"/>
  <c r="AK104"/>
  <c r="Y103"/>
  <c r="Z103"/>
  <c r="AD103"/>
  <c r="AF102"/>
  <c r="AG102"/>
  <c r="AK102"/>
  <c r="Y101"/>
  <c r="Z101"/>
  <c r="AD101"/>
  <c r="AF100"/>
  <c r="AG100"/>
  <c r="AK100"/>
  <c r="P100"/>
  <c r="Q100"/>
  <c r="U100"/>
  <c r="Y99"/>
  <c r="Z99"/>
  <c r="AD99"/>
  <c r="AF98"/>
  <c r="AG98"/>
  <c r="AK98"/>
  <c r="Y97"/>
  <c r="Z97"/>
  <c r="AD97"/>
  <c r="AF96"/>
  <c r="AG96"/>
  <c r="AK96"/>
  <c r="P96"/>
  <c r="Q96"/>
  <c r="U96"/>
  <c r="Y95"/>
  <c r="Z95"/>
  <c r="AD95"/>
  <c r="AF94"/>
  <c r="AG94"/>
  <c r="AK94"/>
  <c r="P94"/>
  <c r="Q94"/>
  <c r="U94"/>
  <c r="Y93"/>
  <c r="Z93"/>
  <c r="AD93"/>
  <c r="AF92"/>
  <c r="AG92"/>
  <c r="AK92"/>
  <c r="P92"/>
  <c r="Q92"/>
  <c r="U92"/>
  <c r="Y91"/>
  <c r="Z91"/>
  <c r="AD91"/>
  <c r="AF90"/>
  <c r="AG90"/>
  <c r="AK90"/>
  <c r="P90"/>
  <c r="Q90"/>
  <c r="U90"/>
  <c r="Y89"/>
  <c r="Z89"/>
  <c r="AD89"/>
  <c r="AF88"/>
  <c r="AG88"/>
  <c r="AK88"/>
  <c r="P88"/>
  <c r="Q88"/>
  <c r="U88"/>
  <c r="Y87"/>
  <c r="Z87"/>
  <c r="AD87"/>
  <c r="AF86"/>
  <c r="AG86"/>
  <c r="AK86"/>
  <c r="P86"/>
  <c r="Q86"/>
  <c r="U86"/>
  <c r="Y105"/>
  <c r="Z105"/>
  <c r="AD105"/>
  <c r="P104"/>
  <c r="Q104"/>
  <c r="U104"/>
  <c r="Y85"/>
  <c r="AB85"/>
  <c r="AF84"/>
  <c r="AG84"/>
  <c r="AK84"/>
  <c r="P84"/>
  <c r="Q84"/>
  <c r="U84"/>
  <c r="Y83"/>
  <c r="Z83"/>
  <c r="AD83"/>
  <c r="AF82"/>
  <c r="AG82"/>
  <c r="AK82"/>
  <c r="P82"/>
  <c r="Q82"/>
  <c r="U82"/>
  <c r="Y81"/>
  <c r="Z81"/>
  <c r="AD81"/>
  <c r="AF80"/>
  <c r="AG80"/>
  <c r="AK80"/>
  <c r="P80"/>
  <c r="Q80"/>
  <c r="U80"/>
  <c r="AE116"/>
  <c r="AC116"/>
  <c r="AA116"/>
  <c r="AK114"/>
  <c r="AG114"/>
  <c r="U114"/>
  <c r="Q114"/>
  <c r="AD113"/>
  <c r="Z113"/>
  <c r="AK112"/>
  <c r="AG112"/>
  <c r="U112"/>
  <c r="Q112"/>
  <c r="AD111"/>
  <c r="Z111"/>
  <c r="AK110"/>
  <c r="AG110"/>
  <c r="U110"/>
  <c r="Q110"/>
  <c r="AD109"/>
  <c r="Z109"/>
  <c r="AK108"/>
  <c r="AG108"/>
  <c r="U108"/>
  <c r="Q108"/>
  <c r="AD107"/>
  <c r="Z107"/>
  <c r="AK106"/>
  <c r="AG106"/>
  <c r="U106"/>
  <c r="Q106"/>
  <c r="AB105"/>
  <c r="AI104"/>
  <c r="S104"/>
  <c r="AB103"/>
  <c r="AI102"/>
  <c r="AB101"/>
  <c r="AI100"/>
  <c r="S100"/>
  <c r="AB99"/>
  <c r="AI98"/>
  <c r="AB97"/>
  <c r="AI96"/>
  <c r="S96"/>
  <c r="AB95"/>
  <c r="AI94"/>
  <c r="S94"/>
  <c r="AB93"/>
  <c r="AI92"/>
  <c r="S92"/>
  <c r="AD79"/>
  <c r="Z79"/>
  <c r="AK78"/>
  <c r="AG78"/>
  <c r="U78"/>
  <c r="Q78"/>
  <c r="AD77"/>
  <c r="Z77"/>
  <c r="AK76"/>
  <c r="AG76"/>
  <c r="U76"/>
  <c r="Q76"/>
  <c r="AB75"/>
  <c r="AK74"/>
  <c r="AG74"/>
  <c r="U74"/>
  <c r="Q74"/>
  <c r="AD73"/>
  <c r="Z73"/>
  <c r="AK72"/>
  <c r="AG72"/>
  <c r="U72"/>
  <c r="Q72"/>
  <c r="AD71"/>
  <c r="Z71"/>
  <c r="AK70"/>
  <c r="AG70"/>
  <c r="U70"/>
  <c r="Q70"/>
  <c r="AD69"/>
  <c r="Z69"/>
  <c r="AK68"/>
  <c r="AG68"/>
  <c r="U68"/>
  <c r="Q68"/>
  <c r="AD67"/>
  <c r="Z67"/>
  <c r="AK66"/>
  <c r="AG66"/>
  <c r="U66"/>
  <c r="Q66"/>
  <c r="AD65"/>
  <c r="Z65"/>
  <c r="AK64"/>
  <c r="AG64"/>
  <c r="U64"/>
  <c r="Q64"/>
  <c r="AD63"/>
  <c r="Z63"/>
  <c r="AK62"/>
  <c r="AG62"/>
  <c r="U62"/>
  <c r="Q62"/>
  <c r="AD61"/>
  <c r="Z61"/>
  <c r="AK60"/>
  <c r="AG60"/>
  <c r="U60"/>
  <c r="Q60"/>
  <c r="AD59"/>
  <c r="Z59"/>
  <c r="AK58"/>
  <c r="AG58"/>
  <c r="U58"/>
  <c r="Q58"/>
  <c r="AB57"/>
  <c r="AI56"/>
  <c r="S56"/>
  <c r="AB55"/>
  <c r="AI54"/>
  <c r="S54"/>
  <c r="AB53"/>
  <c r="AI52"/>
  <c r="S52"/>
  <c r="AB51"/>
  <c r="AI50"/>
  <c r="S50"/>
  <c r="AB49"/>
  <c r="AI48"/>
  <c r="S48"/>
  <c r="AB47"/>
  <c r="AI46"/>
  <c r="S46"/>
  <c r="AD45"/>
  <c r="Z45"/>
  <c r="AK44"/>
  <c r="AG44"/>
  <c r="U44"/>
  <c r="Q44"/>
  <c r="AD43"/>
  <c r="Z43"/>
  <c r="AK42"/>
  <c r="AG42"/>
  <c r="U42"/>
  <c r="Q42"/>
  <c r="AD41"/>
  <c r="Z41"/>
  <c r="AK40"/>
  <c r="AG40"/>
  <c r="U40"/>
  <c r="Q40"/>
  <c r="AD39"/>
  <c r="Z39"/>
  <c r="AK38"/>
  <c r="AG38"/>
  <c r="U38"/>
  <c r="Q38"/>
  <c r="AD37"/>
  <c r="Z37"/>
  <c r="AK36"/>
  <c r="AG36"/>
  <c r="U36"/>
  <c r="Q36"/>
  <c r="AD35"/>
  <c r="Z35"/>
  <c r="AK34"/>
  <c r="AG34"/>
  <c r="U34"/>
  <c r="Q34"/>
  <c r="AD33"/>
  <c r="Z33"/>
  <c r="AK32"/>
  <c r="AG32"/>
  <c r="U32"/>
  <c r="Q32"/>
  <c r="AB31"/>
  <c r="AK30"/>
  <c r="AG30"/>
  <c r="S30"/>
  <c r="AD29"/>
  <c r="Z29"/>
  <c r="AK28"/>
  <c r="AG28"/>
  <c r="U28"/>
  <c r="Q28"/>
  <c r="AD27"/>
  <c r="Z27"/>
  <c r="AK26"/>
  <c r="AG26"/>
  <c r="S26"/>
  <c r="AD25"/>
  <c r="Z25"/>
  <c r="AK24"/>
  <c r="AG24"/>
  <c r="U24"/>
  <c r="Q24"/>
  <c r="AD23"/>
  <c r="Z23"/>
  <c r="AK22"/>
  <c r="AG22"/>
  <c r="S22"/>
  <c r="AD21"/>
  <c r="Z21"/>
  <c r="AK20"/>
  <c r="AG20"/>
  <c r="U20"/>
  <c r="Q20"/>
  <c r="AB19"/>
  <c r="AK18"/>
  <c r="AG18"/>
  <c r="S18"/>
  <c r="AB17"/>
  <c r="AL16"/>
  <c r="AJ16"/>
  <c r="AH16"/>
  <c r="U16"/>
  <c r="Q16"/>
  <c r="AI15"/>
  <c r="V15"/>
  <c r="T15"/>
  <c r="R15"/>
  <c r="AE14"/>
  <c r="AC14"/>
  <c r="AA14"/>
  <c r="V13"/>
  <c r="T13"/>
  <c r="R13"/>
  <c r="S12"/>
  <c r="AD75"/>
  <c r="Z75"/>
  <c r="V75"/>
  <c r="T75"/>
  <c r="R75"/>
  <c r="U30"/>
  <c r="Q30"/>
  <c r="AD31"/>
  <c r="Z31"/>
  <c r="AD85"/>
  <c r="Z85"/>
  <c r="AD115"/>
  <c r="Z115"/>
  <c r="AB115"/>
  <c r="X115"/>
  <c r="Q115"/>
  <c r="V115"/>
  <c r="T115"/>
  <c r="R115"/>
  <c r="W102"/>
  <c r="S102"/>
  <c r="U102"/>
  <c r="Q102"/>
  <c r="W98"/>
  <c r="S98"/>
  <c r="U98"/>
  <c r="Q98"/>
  <c r="V85"/>
  <c r="T85"/>
  <c r="R85"/>
  <c r="U26"/>
  <c r="Q26"/>
  <c r="U22"/>
  <c r="Q22"/>
  <c r="AD19"/>
  <c r="Z19"/>
  <c r="U18"/>
  <c r="Q18"/>
  <c r="AD17"/>
  <c r="Z17"/>
  <c r="V12"/>
  <c r="T12"/>
  <c r="Q12"/>
  <c r="AC10"/>
  <c r="Y10"/>
  <c r="AD10"/>
  <c r="AB10"/>
  <c r="Z10"/>
  <c r="AE60"/>
  <c r="AC60"/>
  <c r="AA60"/>
  <c r="AE58"/>
  <c r="AC58"/>
  <c r="AA58"/>
  <c r="AE56"/>
  <c r="AC56"/>
  <c r="AA56"/>
  <c r="AE54"/>
  <c r="AC54"/>
  <c r="AA54"/>
  <c r="AE52"/>
  <c r="AC52"/>
  <c r="AA52"/>
  <c r="AE50"/>
  <c r="AC50"/>
  <c r="AA50"/>
  <c r="AE48"/>
  <c r="AC48"/>
  <c r="AA48"/>
  <c r="AE46"/>
  <c r="AC46"/>
  <c r="AA46"/>
  <c r="AE44"/>
  <c r="AC44"/>
  <c r="AA44"/>
  <c r="AE42"/>
  <c r="AC42"/>
  <c r="AA42"/>
  <c r="AE40"/>
  <c r="AC40"/>
  <c r="AA40"/>
  <c r="AE38"/>
  <c r="AC38"/>
  <c r="AA38"/>
  <c r="AE36"/>
  <c r="AC36"/>
  <c r="AA36"/>
  <c r="AE34"/>
  <c r="AC34"/>
  <c r="AA34"/>
  <c r="AE32"/>
  <c r="AC32"/>
  <c r="AA32"/>
  <c r="AL59"/>
  <c r="AJ59"/>
  <c r="AH59"/>
  <c r="AL57"/>
  <c r="AJ57"/>
  <c r="AH57"/>
  <c r="AL55"/>
  <c r="AJ55"/>
  <c r="AH55"/>
  <c r="AL53"/>
  <c r="AJ53"/>
  <c r="AH53"/>
  <c r="AL51"/>
  <c r="AJ51"/>
  <c r="AH51"/>
  <c r="AL49"/>
  <c r="AJ49"/>
  <c r="AH49"/>
  <c r="AL47"/>
  <c r="AJ47"/>
  <c r="AH47"/>
  <c r="AL45"/>
  <c r="AJ45"/>
  <c r="AH45"/>
  <c r="AL43"/>
  <c r="AJ43"/>
  <c r="AH43"/>
  <c r="AL41"/>
  <c r="AJ41"/>
  <c r="AH41"/>
  <c r="AL39"/>
  <c r="AJ39"/>
  <c r="AH39"/>
  <c r="AL37"/>
  <c r="AJ37"/>
  <c r="AH37"/>
  <c r="AL35"/>
  <c r="AJ35"/>
  <c r="AH35"/>
  <c r="AL33"/>
  <c r="AJ33"/>
  <c r="AH33"/>
  <c r="AL116"/>
  <c r="AJ116"/>
  <c r="AH116"/>
  <c r="V116"/>
  <c r="T116"/>
  <c r="R116"/>
  <c r="AE115"/>
  <c r="AC115"/>
  <c r="AA115"/>
  <c r="AL114"/>
  <c r="AJ114"/>
  <c r="AH114"/>
  <c r="V114"/>
  <c r="T114"/>
  <c r="R114"/>
  <c r="AE113"/>
  <c r="AC113"/>
  <c r="AA113"/>
  <c r="AL112"/>
  <c r="AJ112"/>
  <c r="AH112"/>
  <c r="V112"/>
  <c r="T112"/>
  <c r="R112"/>
  <c r="AE111"/>
  <c r="AC111"/>
  <c r="AA111"/>
  <c r="AL110"/>
  <c r="AJ110"/>
  <c r="AH110"/>
  <c r="V110"/>
  <c r="T110"/>
  <c r="R110"/>
  <c r="AE109"/>
  <c r="AC109"/>
  <c r="AA109"/>
  <c r="AL108"/>
  <c r="AJ108"/>
  <c r="AH108"/>
  <c r="V108"/>
  <c r="T108"/>
  <c r="R108"/>
  <c r="AE107"/>
  <c r="AC107"/>
  <c r="AA107"/>
  <c r="AL106"/>
  <c r="AJ106"/>
  <c r="AH106"/>
  <c r="V106"/>
  <c r="T106"/>
  <c r="R106"/>
  <c r="AE105"/>
  <c r="AC105"/>
  <c r="AA105"/>
  <c r="AL104"/>
  <c r="AJ104"/>
  <c r="AH104"/>
  <c r="V104"/>
  <c r="T104"/>
  <c r="R104"/>
  <c r="AE103"/>
  <c r="AC103"/>
  <c r="AA103"/>
  <c r="AL102"/>
  <c r="AJ102"/>
  <c r="AH102"/>
  <c r="V102"/>
  <c r="T102"/>
  <c r="R102"/>
  <c r="AE101"/>
  <c r="AC101"/>
  <c r="AA101"/>
  <c r="AL100"/>
  <c r="AJ100"/>
  <c r="AH100"/>
  <c r="V100"/>
  <c r="T100"/>
  <c r="R100"/>
  <c r="AE99"/>
  <c r="AC99"/>
  <c r="AA99"/>
  <c r="AL98"/>
  <c r="AJ98"/>
  <c r="AH98"/>
  <c r="V98"/>
  <c r="T98"/>
  <c r="R98"/>
  <c r="AE97"/>
  <c r="AC97"/>
  <c r="AA97"/>
  <c r="AL96"/>
  <c r="AJ96"/>
  <c r="AH96"/>
  <c r="V96"/>
  <c r="T96"/>
  <c r="R96"/>
  <c r="AE95"/>
  <c r="AC95"/>
  <c r="AA95"/>
  <c r="AL94"/>
  <c r="AJ94"/>
  <c r="AH94"/>
  <c r="V94"/>
  <c r="T94"/>
  <c r="R94"/>
  <c r="AE93"/>
  <c r="AC93"/>
  <c r="AA93"/>
  <c r="AL92"/>
  <c r="AJ92"/>
  <c r="AH92"/>
  <c r="V92"/>
  <c r="T92"/>
  <c r="R92"/>
  <c r="AE91"/>
  <c r="AC91"/>
  <c r="AA91"/>
  <c r="AL90"/>
  <c r="AJ90"/>
  <c r="AH90"/>
  <c r="V90"/>
  <c r="T90"/>
  <c r="R90"/>
  <c r="AE89"/>
  <c r="AC89"/>
  <c r="AA89"/>
  <c r="AL88"/>
  <c r="AJ88"/>
  <c r="AH88"/>
  <c r="V88"/>
  <c r="T88"/>
  <c r="R88"/>
  <c r="AE87"/>
  <c r="AC87"/>
  <c r="AA87"/>
  <c r="AL86"/>
  <c r="AJ86"/>
  <c r="AH86"/>
  <c r="V86"/>
  <c r="T86"/>
  <c r="R86"/>
  <c r="AE85"/>
  <c r="AC85"/>
  <c r="AA85"/>
  <c r="AL84"/>
  <c r="AJ84"/>
  <c r="AH84"/>
  <c r="V84"/>
  <c r="T84"/>
  <c r="R84"/>
  <c r="AE83"/>
  <c r="AC83"/>
  <c r="AA83"/>
  <c r="AL82"/>
  <c r="AJ82"/>
  <c r="AH82"/>
  <c r="V82"/>
  <c r="T82"/>
  <c r="R82"/>
  <c r="AE81"/>
  <c r="AC81"/>
  <c r="AA81"/>
  <c r="AL80"/>
  <c r="AJ80"/>
  <c r="AH80"/>
  <c r="V80"/>
  <c r="T80"/>
  <c r="R80"/>
  <c r="AE79"/>
  <c r="AC79"/>
  <c r="AA79"/>
  <c r="AL78"/>
  <c r="AJ78"/>
  <c r="AH78"/>
  <c r="V78"/>
  <c r="T78"/>
  <c r="R78"/>
  <c r="AE77"/>
  <c r="AC77"/>
  <c r="AA77"/>
  <c r="AL76"/>
  <c r="AJ76"/>
  <c r="AH76"/>
  <c r="V76"/>
  <c r="T76"/>
  <c r="R76"/>
  <c r="AE75"/>
  <c r="AC75"/>
  <c r="AA75"/>
  <c r="AL74"/>
  <c r="AJ74"/>
  <c r="AH74"/>
  <c r="V74"/>
  <c r="T74"/>
  <c r="R74"/>
  <c r="AE73"/>
  <c r="AC73"/>
  <c r="AA73"/>
  <c r="AL72"/>
  <c r="AJ72"/>
  <c r="AH72"/>
  <c r="V72"/>
  <c r="T72"/>
  <c r="R72"/>
  <c r="AE71"/>
  <c r="AC71"/>
  <c r="AA71"/>
  <c r="AL70"/>
  <c r="AJ70"/>
  <c r="AH70"/>
  <c r="V70"/>
  <c r="T70"/>
  <c r="R70"/>
  <c r="AE69"/>
  <c r="AC69"/>
  <c r="AA69"/>
  <c r="AL68"/>
  <c r="AJ68"/>
  <c r="AH68"/>
  <c r="V68"/>
  <c r="T68"/>
  <c r="R68"/>
  <c r="AE67"/>
  <c r="AC67"/>
  <c r="AA67"/>
  <c r="AL66"/>
  <c r="AJ66"/>
  <c r="AH66"/>
  <c r="V66"/>
  <c r="T66"/>
  <c r="R66"/>
  <c r="AE65"/>
  <c r="AC65"/>
  <c r="AA65"/>
  <c r="AL64"/>
  <c r="AJ64"/>
  <c r="AH64"/>
  <c r="V64"/>
  <c r="T64"/>
  <c r="R64"/>
  <c r="AE63"/>
  <c r="AC63"/>
  <c r="AA63"/>
  <c r="AL62"/>
  <c r="AJ62"/>
  <c r="AH62"/>
  <c r="V62"/>
  <c r="T62"/>
  <c r="R62"/>
  <c r="AE61"/>
  <c r="AC61"/>
  <c r="AA61"/>
  <c r="AL60"/>
  <c r="AJ60"/>
  <c r="AH60"/>
  <c r="V60"/>
  <c r="T60"/>
  <c r="R60"/>
  <c r="AE59"/>
  <c r="AC59"/>
  <c r="AA59"/>
  <c r="AL58"/>
  <c r="AJ58"/>
  <c r="AH58"/>
  <c r="V58"/>
  <c r="T58"/>
  <c r="R58"/>
  <c r="AD57"/>
  <c r="AK56"/>
  <c r="U56"/>
  <c r="AD55"/>
  <c r="AK54"/>
  <c r="U54"/>
  <c r="AD53"/>
  <c r="AK52"/>
  <c r="U52"/>
  <c r="AD51"/>
  <c r="AK50"/>
  <c r="U50"/>
  <c r="AD49"/>
  <c r="AK48"/>
  <c r="U48"/>
  <c r="AD47"/>
  <c r="AK46"/>
  <c r="U46"/>
  <c r="Y57"/>
  <c r="AA57"/>
  <c r="AC57"/>
  <c r="AE57"/>
  <c r="AF56"/>
  <c r="AH56"/>
  <c r="AJ56"/>
  <c r="AL56"/>
  <c r="P56"/>
  <c r="R56"/>
  <c r="T56"/>
  <c r="V56"/>
  <c r="Y55"/>
  <c r="AA55"/>
  <c r="AC55"/>
  <c r="AE55"/>
  <c r="AF54"/>
  <c r="AH54"/>
  <c r="AJ54"/>
  <c r="AL54"/>
  <c r="P54"/>
  <c r="R54"/>
  <c r="T54"/>
  <c r="V54"/>
  <c r="Y53"/>
  <c r="AA53"/>
  <c r="AC53"/>
  <c r="AE53"/>
  <c r="AF52"/>
  <c r="AH52"/>
  <c r="AJ52"/>
  <c r="AL52"/>
  <c r="P52"/>
  <c r="R52"/>
  <c r="T52"/>
  <c r="V52"/>
  <c r="Y51"/>
  <c r="AA51"/>
  <c r="AC51"/>
  <c r="AE51"/>
  <c r="AF50"/>
  <c r="AH50"/>
  <c r="AJ50"/>
  <c r="AL50"/>
  <c r="P50"/>
  <c r="R50"/>
  <c r="T50"/>
  <c r="V50"/>
  <c r="Y49"/>
  <c r="AA49"/>
  <c r="AC49"/>
  <c r="AE49"/>
  <c r="AF48"/>
  <c r="AH48"/>
  <c r="AJ48"/>
  <c r="AL48"/>
  <c r="P48"/>
  <c r="R48"/>
  <c r="T48"/>
  <c r="V48"/>
  <c r="Y47"/>
  <c r="AA47"/>
  <c r="AC47"/>
  <c r="AE47"/>
  <c r="AF46"/>
  <c r="AH46"/>
  <c r="AJ46"/>
  <c r="AL46"/>
  <c r="P46"/>
  <c r="R46"/>
  <c r="T46"/>
  <c r="V46"/>
  <c r="AE45"/>
  <c r="AC45"/>
  <c r="AA45"/>
  <c r="AL44"/>
  <c r="AJ44"/>
  <c r="AH44"/>
  <c r="V44"/>
  <c r="T44"/>
  <c r="R44"/>
  <c r="AE43"/>
  <c r="AC43"/>
  <c r="AA43"/>
  <c r="AL42"/>
  <c r="AJ42"/>
  <c r="AH42"/>
  <c r="V42"/>
  <c r="T42"/>
  <c r="R42"/>
  <c r="AE41"/>
  <c r="AC41"/>
  <c r="AA41"/>
  <c r="AL40"/>
  <c r="AJ40"/>
  <c r="AH40"/>
  <c r="V40"/>
  <c r="T40"/>
  <c r="R40"/>
  <c r="AE39"/>
  <c r="AC39"/>
  <c r="AA39"/>
  <c r="AL38"/>
  <c r="AJ38"/>
  <c r="AH38"/>
  <c r="V38"/>
  <c r="T38"/>
  <c r="R38"/>
  <c r="AE37"/>
  <c r="AC37"/>
  <c r="AA37"/>
  <c r="AL36"/>
  <c r="AJ36"/>
  <c r="AH36"/>
  <c r="V36"/>
  <c r="T36"/>
  <c r="R36"/>
  <c r="AE35"/>
  <c r="AC35"/>
  <c r="AA35"/>
  <c r="AL34"/>
  <c r="AJ34"/>
  <c r="AH34"/>
  <c r="V34"/>
  <c r="T34"/>
  <c r="R34"/>
  <c r="AE33"/>
  <c r="AC33"/>
  <c r="AA33"/>
  <c r="AL32"/>
  <c r="AJ32"/>
  <c r="AH32"/>
  <c r="V32"/>
  <c r="T32"/>
  <c r="R32"/>
  <c r="AE31"/>
  <c r="AC31"/>
  <c r="AA31"/>
  <c r="AL30"/>
  <c r="AJ30"/>
  <c r="AH30"/>
  <c r="V30"/>
  <c r="T30"/>
  <c r="R30"/>
  <c r="AE29"/>
  <c r="AC29"/>
  <c r="AA29"/>
  <c r="AL28"/>
  <c r="AJ28"/>
  <c r="AH28"/>
  <c r="V28"/>
  <c r="T28"/>
  <c r="R28"/>
  <c r="AE27"/>
  <c r="AC27"/>
  <c r="AA27"/>
  <c r="AL26"/>
  <c r="AJ26"/>
  <c r="AH26"/>
  <c r="V26"/>
  <c r="T26"/>
  <c r="R26"/>
  <c r="AE25"/>
  <c r="AC25"/>
  <c r="AA25"/>
  <c r="AL24"/>
  <c r="AJ24"/>
  <c r="AH24"/>
  <c r="V24"/>
  <c r="T24"/>
  <c r="R24"/>
  <c r="AE23"/>
  <c r="AC23"/>
  <c r="AA23"/>
  <c r="AL22"/>
  <c r="AJ22"/>
  <c r="AH22"/>
  <c r="V22"/>
  <c r="T22"/>
  <c r="R22"/>
  <c r="AE21"/>
  <c r="AC21"/>
  <c r="AA21"/>
  <c r="AL20"/>
  <c r="AJ20"/>
  <c r="AH20"/>
  <c r="V20"/>
  <c r="T20"/>
  <c r="R20"/>
  <c r="AE19"/>
  <c r="AC19"/>
  <c r="AA19"/>
  <c r="AL18"/>
  <c r="AJ18"/>
  <c r="AH18"/>
  <c r="V18"/>
  <c r="T18"/>
  <c r="R18"/>
  <c r="AE17"/>
  <c r="AC17"/>
  <c r="AA17"/>
  <c r="V16"/>
  <c r="T16"/>
  <c r="R16"/>
  <c r="V14"/>
  <c r="T14"/>
  <c r="R14"/>
  <c r="R12"/>
  <c r="F129"/>
  <c r="F128"/>
  <c r="G130" l="1"/>
  <c r="G129"/>
  <c r="G128"/>
  <c r="M6" l="1"/>
  <c r="P6" s="1"/>
  <c r="N6"/>
  <c r="Y6" s="1"/>
  <c r="O6"/>
  <c r="X6"/>
  <c r="Z6"/>
  <c r="AB6"/>
  <c r="AD6"/>
  <c r="AF6"/>
  <c r="AG6"/>
  <c r="AH6"/>
  <c r="AI6"/>
  <c r="AJ6"/>
  <c r="AK6"/>
  <c r="AL6"/>
  <c r="AM6"/>
  <c r="F118"/>
  <c r="G127"/>
  <c r="G131"/>
  <c r="F130"/>
  <c r="AM120" l="1"/>
  <c r="J13" i="6" s="1"/>
  <c r="AM118" i="1"/>
  <c r="I13" i="6" s="1"/>
  <c r="AK118" i="1"/>
  <c r="I11" i="6" s="1"/>
  <c r="AK120" i="1"/>
  <c r="J11" i="6" s="1"/>
  <c r="AI118" i="1"/>
  <c r="I9" i="6" s="1"/>
  <c r="AI120" i="1"/>
  <c r="J9" i="6" s="1"/>
  <c r="AG120" i="1"/>
  <c r="J7" i="6" s="1"/>
  <c r="AG118" i="1"/>
  <c r="I7" i="6" s="1"/>
  <c r="AL120" i="1"/>
  <c r="J12" i="6" s="1"/>
  <c r="AL118" i="1"/>
  <c r="I12" i="6" s="1"/>
  <c r="AJ120" i="1"/>
  <c r="J10" i="6" s="1"/>
  <c r="AJ118" i="1"/>
  <c r="I10" i="6" s="1"/>
  <c r="AH120" i="1"/>
  <c r="J8" i="6" s="1"/>
  <c r="AH118" i="1"/>
  <c r="I8" i="6" s="1"/>
  <c r="AF120" i="1"/>
  <c r="J6" i="6" s="1"/>
  <c r="AF118" i="1"/>
  <c r="I6" i="6" s="1"/>
  <c r="Y118" i="1"/>
  <c r="G7" i="6" s="1"/>
  <c r="Y120" i="1"/>
  <c r="H7" i="6" s="1"/>
  <c r="AD120" i="1"/>
  <c r="H12" i="6" s="1"/>
  <c r="AD118" i="1"/>
  <c r="G12" i="6" s="1"/>
  <c r="Z118" i="1"/>
  <c r="G8" i="6" s="1"/>
  <c r="Z120" i="1"/>
  <c r="H8" i="6" s="1"/>
  <c r="AE6" i="1"/>
  <c r="AC6"/>
  <c r="AA6"/>
  <c r="AB120"/>
  <c r="H10" i="6" s="1"/>
  <c r="AB118" i="1"/>
  <c r="G10" i="6" s="1"/>
  <c r="X120" i="1"/>
  <c r="H6" i="6" s="1"/>
  <c r="X118" i="1"/>
  <c r="G6" i="6" s="1"/>
  <c r="P120" i="1"/>
  <c r="F6" i="6" s="1"/>
  <c r="P118" i="1"/>
  <c r="E6" i="6" s="1"/>
  <c r="W6" i="1"/>
  <c r="U6"/>
  <c r="S6"/>
  <c r="Q6"/>
  <c r="V6"/>
  <c r="T6"/>
  <c r="R6"/>
  <c r="F127"/>
  <c r="F131"/>
  <c r="J11" i="2"/>
  <c r="F11"/>
  <c r="G11"/>
  <c r="C11"/>
  <c r="E11"/>
  <c r="H11"/>
  <c r="I11"/>
  <c r="D13" i="6"/>
  <c r="D12"/>
  <c r="D11"/>
  <c r="D10"/>
  <c r="D9"/>
  <c r="D8"/>
  <c r="D7"/>
  <c r="D6"/>
  <c r="C13"/>
  <c r="C12"/>
  <c r="C11"/>
  <c r="C10"/>
  <c r="C9"/>
  <c r="C8"/>
  <c r="C7"/>
  <c r="C6"/>
  <c r="J10" i="2"/>
  <c r="J8"/>
  <c r="J7"/>
  <c r="Q6"/>
  <c r="J6" s="1"/>
  <c r="H9"/>
  <c r="H8"/>
  <c r="H7"/>
  <c r="P6"/>
  <c r="H6" s="1"/>
  <c r="F10"/>
  <c r="F9"/>
  <c r="F8"/>
  <c r="O6"/>
  <c r="F6" s="1"/>
  <c r="I10"/>
  <c r="I9"/>
  <c r="I8"/>
  <c r="I7"/>
  <c r="I6"/>
  <c r="G9"/>
  <c r="G8"/>
  <c r="G7"/>
  <c r="M6"/>
  <c r="G6" s="1"/>
  <c r="E10"/>
  <c r="E9"/>
  <c r="E8"/>
  <c r="E7"/>
  <c r="L6"/>
  <c r="E6" s="1"/>
  <c r="C6"/>
  <c r="C7"/>
  <c r="C8"/>
  <c r="C9"/>
  <c r="J9"/>
  <c r="C10"/>
  <c r="AA120" i="1" l="1"/>
  <c r="H9" i="6" s="1"/>
  <c r="AA118" i="1"/>
  <c r="G9" i="6" s="1"/>
  <c r="AE120" i="1"/>
  <c r="H13" i="6" s="1"/>
  <c r="AE118" i="1"/>
  <c r="G13" i="6" s="1"/>
  <c r="AC120" i="1"/>
  <c r="H11" i="6" s="1"/>
  <c r="AC118" i="1"/>
  <c r="G11" i="6" s="1"/>
  <c r="R120" i="1"/>
  <c r="F8" i="6" s="1"/>
  <c r="R118" i="1"/>
  <c r="E8" i="6" s="1"/>
  <c r="V120" i="1"/>
  <c r="F12" i="6" s="1"/>
  <c r="V118" i="1"/>
  <c r="E12" i="6" s="1"/>
  <c r="S120" i="1"/>
  <c r="F9" i="6" s="1"/>
  <c r="S118" i="1"/>
  <c r="E9" i="6" s="1"/>
  <c r="W120" i="1"/>
  <c r="F13" i="6" s="1"/>
  <c r="W118" i="1"/>
  <c r="E13" i="6" s="1"/>
  <c r="T120" i="1"/>
  <c r="F10" i="6" s="1"/>
  <c r="T118" i="1"/>
  <c r="E10" i="6" s="1"/>
  <c r="Q120" i="1"/>
  <c r="F7" i="6" s="1"/>
  <c r="Q118" i="1"/>
  <c r="E7" i="6" s="1"/>
  <c r="U120" i="1"/>
  <c r="F11" i="6" s="1"/>
  <c r="U118" i="1"/>
  <c r="E11" i="6" s="1"/>
  <c r="G16" i="2"/>
  <c r="C14" i="6"/>
  <c r="D14"/>
  <c r="E12" i="2"/>
  <c r="G10"/>
  <c r="H10"/>
  <c r="O12"/>
  <c r="Q12"/>
  <c r="J12"/>
  <c r="C12"/>
  <c r="G12"/>
  <c r="H12"/>
  <c r="I12"/>
  <c r="D12"/>
  <c r="L12"/>
  <c r="N12"/>
  <c r="P12"/>
  <c r="F7"/>
  <c r="F12" s="1"/>
  <c r="M12" l="1"/>
  <c r="L16" s="1"/>
  <c r="O16"/>
  <c r="O17" s="1"/>
  <c r="E14" i="6" l="1"/>
  <c r="F14"/>
  <c r="H14"/>
  <c r="I14"/>
  <c r="G14"/>
  <c r="J14"/>
</calcChain>
</file>

<file path=xl/comments1.xml><?xml version="1.0" encoding="utf-8"?>
<comments xmlns="http://schemas.openxmlformats.org/spreadsheetml/2006/main">
  <authors>
    <author>Supavadee</author>
  </authors>
  <commentList>
    <comment ref="F7" authorId="0">
      <text>
        <r>
          <rPr>
            <b/>
            <sz val="10"/>
            <color indexed="81"/>
            <rFont val="Tahoma"/>
            <family val="2"/>
          </rPr>
          <t>Supavadee:</t>
        </r>
        <r>
          <rPr>
            <sz val="10"/>
            <color indexed="81"/>
            <rFont val="Tahoma"/>
            <family val="2"/>
          </rPr>
          <t xml:space="preserve">
สรุปปะหน้า 5,200,000 บาท</t>
        </r>
      </text>
    </comment>
    <comment ref="F19" authorId="0">
      <text>
        <r>
          <rPr>
            <b/>
            <sz val="10"/>
            <color indexed="81"/>
            <rFont val="Tahoma"/>
            <family val="2"/>
          </rPr>
          <t>Supavadee:</t>
        </r>
        <r>
          <rPr>
            <sz val="10"/>
            <color indexed="81"/>
            <rFont val="Tahoma"/>
            <family val="2"/>
          </rPr>
          <t xml:space="preserve">
รายละเอียดโครงการ 5 ล้านบาท
</t>
        </r>
      </text>
    </comment>
    <comment ref="F21" authorId="0">
      <text>
        <r>
          <rPr>
            <b/>
            <sz val="10"/>
            <color indexed="81"/>
            <rFont val="Tahoma"/>
            <family val="2"/>
          </rPr>
          <t>Supavadee:</t>
        </r>
        <r>
          <rPr>
            <sz val="10"/>
            <color indexed="81"/>
            <rFont val="Tahoma"/>
            <family val="2"/>
          </rPr>
          <t xml:space="preserve">
รายละเอียดโครงการ 1,800,000บาท</t>
        </r>
      </text>
    </comment>
  </commentList>
</comments>
</file>

<file path=xl/sharedStrings.xml><?xml version="1.0" encoding="utf-8"?>
<sst xmlns="http://schemas.openxmlformats.org/spreadsheetml/2006/main" count="454" uniqueCount="277">
  <si>
    <t>โครงการที่เสนอใช้*งบประมาณจังหวัด</t>
  </si>
  <si>
    <t xml:space="preserve">     โครงการที่สมควรสนับสนุน (2)</t>
  </si>
  <si>
    <t>รวม</t>
  </si>
  <si>
    <t>รวมทั้งสิ้น</t>
  </si>
  <si>
    <t>เลขที่</t>
  </si>
  <si>
    <t>ยุทธศาสตร์</t>
  </si>
  <si>
    <t>โครงการ</t>
  </si>
  <si>
    <t>ไม่สอดคล้องกับหลักเกณฑ์</t>
  </si>
  <si>
    <t>อันดับที่ 1</t>
  </si>
  <si>
    <t>อันดับที่ 2</t>
  </si>
  <si>
    <t>P</t>
  </si>
  <si>
    <t>ข้อสังเกต/เหตุผล</t>
  </si>
  <si>
    <t>เห็นควรได้รับการสนับสนุน</t>
  </si>
  <si>
    <t>กิจกรรม</t>
  </si>
  <si>
    <t>1.ขุดลอก</t>
  </si>
  <si>
    <t>2.พัฒนาแหล่งน้ำ</t>
  </si>
  <si>
    <t>3.เกษตรกรรม</t>
  </si>
  <si>
    <t>4.การท่องเที่ยว</t>
  </si>
  <si>
    <t>5.พัฒนาอาชีพ</t>
  </si>
  <si>
    <t>6.ถนน</t>
  </si>
  <si>
    <t>7.เศรษฐกิจพอเพียง</t>
  </si>
  <si>
    <t>8.อื่นๆ</t>
  </si>
  <si>
    <t>ที่</t>
  </si>
  <si>
    <t>โครงการที่เสนอใช้งบประมาณจังหวัด</t>
  </si>
  <si>
    <t>ลำดับที่ 1</t>
  </si>
  <si>
    <t>ลำดับที่ 2</t>
  </si>
  <si>
    <t>จำนวน</t>
  </si>
  <si>
    <t>บาท</t>
  </si>
  <si>
    <t>Y1</t>
  </si>
  <si>
    <t>Y2</t>
  </si>
  <si>
    <t>N</t>
  </si>
  <si>
    <t>YM 1</t>
  </si>
  <si>
    <t>YM 2</t>
  </si>
  <si>
    <t>NM</t>
  </si>
  <si>
    <t>รวมทั้งหมด</t>
  </si>
  <si>
    <t>เลขที่ลำดับความสำคัญ</t>
  </si>
  <si>
    <t>สนับสุนน 1</t>
  </si>
  <si>
    <t>สนับสนุน 2</t>
  </si>
  <si>
    <t>ไม่สนับสนุน</t>
  </si>
  <si>
    <t>โครงการที่สมควรสนับสนุน</t>
  </si>
  <si>
    <t xml:space="preserve">     โครงการที่สมควรสนับสนุน (1)</t>
  </si>
  <si>
    <t>สรุปผลการกลั่นกรองโครงการจังหวัด (งบประมาณจังหวัดขอนแก่น)</t>
  </si>
  <si>
    <t>โครงการส่งเสริมการผลิตพืชอินทรีย์</t>
  </si>
  <si>
    <t>โครงการ "ศูนย์วิจัยและถ่ายทอดเทคโนโลยีการเกษตร</t>
  </si>
  <si>
    <t>โครงการพัฒนาเกษตรกรในเขตปฏิรูปที่ดินด้วยการเกษตรผสมผสานตามแนวทางเศรษฐกิจพอเพียง</t>
  </si>
  <si>
    <t>โครงการส่งเสริมและยกระดับการเลี้ยงสัตว์น้ำจากยังชีพเป็นแบบกึ่งพัฒนา</t>
  </si>
  <si>
    <t>โครงการเลี้ยงปลาเชิงพาณิชย์ในเขตชลประทานหนองหวาย</t>
  </si>
  <si>
    <t>โครงการธนาคารปลาประจำหมู่บ้านตามแนวทางปรัชญาเศรษฐกิจพอเพียง</t>
  </si>
  <si>
    <t>โครงการฝึกอบรมเกษตรกรเพื่อพัฒนาเข้าสู่มาตรฐาน GAP</t>
  </si>
  <si>
    <t>โครงการขยายผลการใช้เทคโนโลยีการโยนกล้าข้าวเพื่อลดต้นทุนการผลิต</t>
  </si>
  <si>
    <t>โครงการส่งเสริมเพื่อเพิ่มผลผลิตอ้อยโรงงาน</t>
  </si>
  <si>
    <t>โครงการส่งเสริมการเพิ่มผลผลิตมันสำปะหลัง</t>
  </si>
  <si>
    <t>โครงการส่งเสริมการปลูกผักในครัวเรือนตามปรัชญาเศรษฐกิจพอเพียง</t>
  </si>
  <si>
    <t>โครงการส่งเสริมและพัฒนาอาชีพเกษตรกรตามแนวพระราชดำริ</t>
  </si>
  <si>
    <t>โครงการส่งเสริมสนับสนุนการพัฒนาและเพิ่มขีดความสามารถ ในการแข่งขันของผู้ประกอบการอุตสาหกรรม SMEs และวิสาหกิจชุมชน</t>
  </si>
  <si>
    <t>โครงการพัฒนาผลิตภัณฑ์ใหม่เชิงสร้างสรรค์</t>
  </si>
  <si>
    <t>โครงการส่งเสริมและพัฒนาศักยภาพมาตรฐานผลิตภัณฑ์ OTOP จังหวัดขอนแก่น</t>
  </si>
  <si>
    <t>โครงการส่งเสริมความร่วมมือทางการค้าและการลงทุนตามแนว EWEC</t>
  </si>
  <si>
    <t xml:space="preserve">โครงการส่งเสริมและพัฒนาตลาดสินค้าปลอดสารพิษ จังหวัดขอนแก่น </t>
  </si>
  <si>
    <t>โครงการสนับสนุนด้านการตลาด OTOP /ส่งเสริมด้านการประชาสัมพันธ์งาน OTOP จังหวัด</t>
  </si>
  <si>
    <t>ปรับปรุงและพัฒนาแหล่งน้ำหนองบัวทอง บ.หนองบัวทอง ต.โนนคอม อ.ภูผาม่าน</t>
  </si>
  <si>
    <t>ปรับปรุงและพัฒนาแหล่งน้ำคลองร่องแก ม.4 ต.ไชยสอ อ.ชุมแพ</t>
  </si>
  <si>
    <t>ปรับปรุงและพัฒนาแหล่งน้ำลำห้วยจาน ต.ห้วยม่วง อ.ภูผาม่าน</t>
  </si>
  <si>
    <t>ปรับปรุงและพัฒนาอ่างเก็บน้ำห้วยม่วง มง3 ต.ห้วยม่วง อ.ภูผาม่าน</t>
  </si>
  <si>
    <t>ปรับปรุงและพัฒนาอ่างเก็บน้ำภูเก้าแสน ต.ห้วยม่วง อ.ภูผาม่าน</t>
  </si>
  <si>
    <t>ก่อสร้างถนนลาดยางผิวเรียบ สาย บ.ป่าก้อย ม.6 ต.โนนคอม ถึง บ.ภูกระแต ม9 ต.ภูผาม่าน อ.ภูผาม่าน</t>
  </si>
  <si>
    <t xml:space="preserve">ก่อสร้างถนนลาดยางผิวเรียบ บ.น้อยพรสวรรค์ ม.12 ต.หนองทุ่ม ถึง บ.หนองหนามแท่ง ม.8 ต.หนองเขียด อ.ชุมแพ </t>
  </si>
  <si>
    <t>ปรับปรุงและพัฒนาเส้นทางคมนาคม โดยการก่อสร้างสะพาน คสล. ลำน้ำเชิญ บ.โนนลาน ม.4 ต.โนนลาน อ.ชุมแพ</t>
  </si>
  <si>
    <t>ปรับปรุงและพัฒนาเส้นทางคมนาคม สาย บ.นาค้อ ม.6 ต.เขาสวนกวาง - ถ.มิตรภาพ (ขอนแก่น - อุดรธานี) อ.เขาสวนกวาง</t>
  </si>
  <si>
    <t xml:space="preserve">ปรับปรุงและพัฒนาเส้นทางคมนาคม สาย บ งดงเรือง ม.1 ต.คำม่วง - บ.คำนางบุ่ม ม.3 ต.เขาสวนกวาง อ.เขาสวนกวาง
</t>
  </si>
  <si>
    <t>ปรับปรุงและพัฒนาเส้นทางคมนาคม สาย บ.ห้วยยาง ม.5 - บ.โคกสูง ม.6 ต.ดงเมืองแอม อ.เขาสวนกวาง</t>
  </si>
  <si>
    <t>ปรับปรุงและพัฒนาเส้นทางคมนาคมสาย บ.ห้วยยางศรีวิไล ม.15 - บ.คำแคน ม.12 ต.ดงเมืองแอม อ.เขาสวนกวาง</t>
  </si>
  <si>
    <t>ปรับปรุงและพัฒนาเส้นทางคมนาคม สาย บ.โนนน้ำผึ้ง ม.2 ต.เมืองแอม - ถนนลาดยางสายคำนางปุ่ม - ดงบัง องเขาสวนกวาง</t>
  </si>
  <si>
    <t>ปรับปรุงและพัฒนาเส้นทางคมนาคมสาย บ.ทรัพย์สมบูรณ์ ม.4 - บ.โนนทอง ม.5 ต.คำม่วง อ.เขาสวนกวาง</t>
  </si>
  <si>
    <t>ปรับปรุงและพัฒนาเส้นทางคมนาคม จากทางหลวงชนบทสายกระนวน - ศรีสมบูรณ์ - บ.บะแต้ ม.5 บ.หนองแค ม.15 ต.หนองโก อ.เขาสวนกวาง</t>
  </si>
  <si>
    <t>ปรับปรุงและพัฒนาเส้นทางคมนาคมสาย บ.ขนวน ม.1 ต.ขนวน อ.หนองนาคำ</t>
  </si>
  <si>
    <t>ปรับปรุงและพัฒนาเส้นทางคมนาคม สาย บ.หนองกุง ม.1 ต.ขนวน อ.หนองนาคำ</t>
  </si>
  <si>
    <t>ปรับปรุงและพัฒนาเส้นทางคมนาคมสาย บ.คึมชาติ ม.8 ต.ขนวน อ.หนองนาคำ</t>
  </si>
  <si>
    <t>ปรับปรุงและพัฒนาเส้นทางคมนาคม สาย บ.วังหินชา ม.10 ต.ขนวน  อ.หนองนาคำ</t>
  </si>
  <si>
    <t>ก่อสร้างศูนย์เอนกประสงค์ บ.หนองนาคำ ม.1 ต.บ้านโคก อ.หนองนาคำ</t>
  </si>
  <si>
    <t>ก่อสร้างระบบประปาภูเขาน้ำตกตาดโตน บ.กุดธาตุน้อย ม.12 ต.กุดธาตุ อ.หนองนาคำ</t>
  </si>
  <si>
    <t>ปรับปรุงและพัฒนาลำห้วยบ้านช้างตอนบน บ.หนองดู่ ม.12 ต.ในเมือง อ.เวียงเก่า</t>
  </si>
  <si>
    <t>ปรับปรุงและพัฒนาลำห้วยหนองเลน บ.แดง ม.8 ต.ในเมือง อ.เวียงเก่า</t>
  </si>
  <si>
    <t>ปรับปรุงและพัฒนาลำห้วยยางแห้ง</t>
  </si>
  <si>
    <t>ปรับปรุงและพัฒนาอ่างเก็บน้ำแจ้งวังไฮ บ.โนนสวรรค์ ม.10 ต.เมืองเก่าพัฒนา อ.เวียงเก่า</t>
  </si>
  <si>
    <t>ปรับปรุงและพัฒนาเส้นทางคมนาคม สาย บ.นาตาด ต.เขาน้อย ภึง บ้านโนนสูง ต.ใน อ.เวียงเก่า</t>
  </si>
  <si>
    <t>ปรับปรุงและพัฒนาเส้นทางคมนาคมสาย บ.บ่อ ต.เขาน้อย อ.เวียงเก่า</t>
  </si>
  <si>
    <t>ปรับปรุงและพัฒนาเส้นทางคมนาคมสาย บ.โคกสว่าง ต.เขาน้อย อ.เวียงเก่า</t>
  </si>
  <si>
    <t>2. การพัฒนาคุณภาพคนและสังคม</t>
  </si>
  <si>
    <t>โครงการค่ายวัฒนธรรมสร้างภูมิคุ้มกันเด็กและเยาวชนคนทำดีถวายพ่อหลวง</t>
  </si>
  <si>
    <t>โครงการลูกคูนบ้านหลานคูนเมืองจังหวัดขอนแก่น</t>
  </si>
  <si>
    <t>โครงการพัฒนาผู้นำเยาวชนจิตอาสา</t>
  </si>
  <si>
    <t>โครงการเพิ่มประสิทธิภาพการบริหารจัดการโรงเรียนที่ได้มาตรฐานการรักษาสิ่งแวดล้อมอย่างยั่งยืนในโรงเรียนต้นแบบ</t>
  </si>
  <si>
    <t>โครงการพัฒนาศักยภาพเด็กพิการในโรงเรียนแกนนำจัดการเรียนร่วม</t>
  </si>
  <si>
    <t>โครงการพัฒนางานเกษตรแบบครบวงจร ตามหลักปรัชญาเศรษฐกิจพอเพียงในโรงเรียนต้นแบบ</t>
  </si>
  <si>
    <t>โครงการสมัชชาคุณธรรมเพื่อเสริมสร้างความสมานฉันท์ สามัคคี ปรองดอง ในโรงเรียนต้นแบบ</t>
  </si>
  <si>
    <t>โครงการ Green and Clean  เพื่อรักษาสภาพแวดล้อมในโรงเรียน</t>
  </si>
  <si>
    <t>โครงการเฝ้าระวังป้องกัน โรคไข้หวัดนก ไข้หวัดใหญ่ระบาด โรคอุบัติใหม่ อุบัติซ้ำ แบบบูรณาการภาคีเครือข่ายสุขภาพโดยชุมชนมีส่วนร่วม</t>
  </si>
  <si>
    <t>โครงการเพิ่มประสิทธิภาพด้านการแพทย์และพยาบาลเพื่อลดการเสียชีวิตจากอุบัติเหตุทางถนน</t>
  </si>
  <si>
    <t>โครงการบูรณาการเสริมสร้างการเรียนรู้ ค้นหาและพัฒนาศักยภาพของตนเอง</t>
  </si>
  <si>
    <t>โครงการสัญญาประชาคม : พลังขับเคลื่อนขยายผลโครงการอันเนื่องมาจากพระราชดำริ</t>
  </si>
  <si>
    <t>โครงการพัฒนาสื่อปลอดภัยและสร้างสรรค์จังหวัดขอนแก่น</t>
  </si>
  <si>
    <t>โครงการสี่ประสานสร้างคุณธรรมให้ชุมชนเข้มแข็งและมั่นคงอย่างยั่งยืน</t>
  </si>
  <si>
    <t>โครงการตลาดนัดศิลปะวัฒนธรรม</t>
  </si>
  <si>
    <t>3. การบริหารจัดการทรัพยากรธรรมชาติและสิ่งแวดล้อมเพื่อการพัฒนาอย่างยั่งยืน</t>
  </si>
  <si>
    <t>โครงการบริหารจัดการทรัพยากรธรรมชาติให้เป็นพลังงานทดแทน เพื่อลดรายจ่าย สร้างรายได้สู่ชุมชนอย่างยั่งยืน</t>
  </si>
  <si>
    <t>โครงการพันธุ์ไม้ยางคืนถิ่น</t>
  </si>
  <si>
    <t>โครงการปลูกป่าโดยการมีส่วนร่วมของชุมชนตามแนวเขตกันชน (Buffer Zon)</t>
  </si>
  <si>
    <t xml:space="preserve">โครงการพัฒนาศักยภาพชุมชนเพื่อการอนุรักษ์และใช้ประโยชน์ทรัพยากรชีวภาพที่โคกภูตากา อ.เวียงเก่า </t>
  </si>
  <si>
    <t xml:space="preserve">4. การเสริมสร้างความมั่นคงและความปลอดภัยในชีวิตและทรัพย์สินของประชาชน </t>
  </si>
  <si>
    <t>โครงการเสริมสร้างความรู้เชิงปฏิบัติการแกนนำมวลชนเพื่อสร้างเครือข่ายการเฝ้าระวังปัญหาภัยคุกคามด้านความมั่นคง</t>
  </si>
  <si>
    <t>โครงการฝึกซ้อมแผนเผชิญเหตุเกี่ยวกับการชุมนุมทางการเมือง</t>
  </si>
  <si>
    <t>5. การพัฒนาบริหารจัดการภาครัฐ</t>
  </si>
  <si>
    <t>โครงการเพิ่มประสิทธิภาพการให้บริการและระบบอำนวยความเป็นธรรมเชิงรุกผ่านศูนย์บริการร่วม</t>
  </si>
  <si>
    <t>โครงการพัฒนาเพื่อยกระดับการทำงาน ส่วนราชการตามมาตรฐานการควบคุมภายใน</t>
  </si>
  <si>
    <t>โครงการแนวทางการใช้ชีวิตตามปรัชญาเศรษฐกิจพอเพียงของบุคลากรภาครัฐจังหวัดขอนแก่น</t>
  </si>
  <si>
    <t>โครงการส่งเสริมการใช้หลักยุติธรรมเชิงสมานฉันท์และระบบงานยุติธรรมชุมชนในการระงับข้อพิพาท</t>
  </si>
  <si>
    <t xml:space="preserve">ปรับปรุงและพัฒนาเส้นทางคมนาคม สาย บ.ศรีประทุม ต.เขาน้อย อ.เวียงเก่า </t>
  </si>
  <si>
    <t>โครงการพัฒนาและขยายเครือข่ายศูนย์บริการร่วม/เคาน์เตอร์บริการประชาชน</t>
  </si>
  <si>
    <t>การพัฒนาการบริหารจัดการภาครัฐ</t>
  </si>
  <si>
    <t>การบริหารจัดการทรัพยากรธรรมชาติและสิ่งแวดล้อมเพื่อการพัฒนาที่ยั่งยืน</t>
  </si>
  <si>
    <t>การพัฒนาคุณภาพคนและสังคม</t>
  </si>
  <si>
    <t>การพัฒนาเศรษฐกิจให้มีความมั่นคงและมีความสามารถทางการแข่งขัน</t>
  </si>
  <si>
    <t>จังหวัดขอนแก่น</t>
  </si>
  <si>
    <t>แสดงสินค้าภายในประเทศจำนวน 5 ครั้ง และฝึกอบรมผู้ประกอบการสินค้าปลอดสารพิษ  จำนวน 1 ครั้ง</t>
  </si>
  <si>
    <t>องค์ประกอบครบถ้วน ผลกระทบเชิงลบ ความเป็นมา และความจำเป็นชัดเจน</t>
  </si>
  <si>
    <t xml:space="preserve"> องค์ประกอบครบถ้วน และมีการระบุข้อมูลครบ แต่ หน่วยงานที่รับผิดชอบไม่ตรงกับภาระกิจ โดยให้คป.ขอนแก่นรับผิดชอบ การกำหนดตัวชี้วัด ใช้จำนวนผลลัพธ์ เป็นตัวกำหนด และขาดข้อมูลพื้นฐานของผลผลิตเฉลี่ยต่อไร่   และมีการcopy ในรายการวิธีบริหารจัดการแล้วเสร็จ ทั้ง 2โครงการเหมือนกัน และพื้นที่เป็นหนองกุดกว้าง ซึ้งพื้นที่ไม่ตรงกับพื้นที่ทำแก้มลิง</t>
  </si>
  <si>
    <t>ขั้นตอนการดำเนินงานไม่ได้ระบุ แต่มีการระบุในผลผลิต ซึ่งเป็นการฝึกอบรม และฟื้นฟูพัฒนาแหล่งน้ำขนาดเล็ก องค์ประกอบครบถ้วน และเหตุผลและความจำเป็นชัดเจน แต่ไม่มีผลกระทบเชิงลบ และ วิธีการบริหารจัดการแล้วเสร็จ</t>
  </si>
  <si>
    <t>องค์ประกอบไม่ครบถ้วน ยังขาดห้วข้อผลผลิต ผลลัพธ์ ผลกระทบ และการบริหารโครงการแล้วเสร็จ</t>
  </si>
  <si>
    <t>องค์ประกอบครบถ้วน และเหตุผลความจำเป็นไม่ชัดเจน  และตัวชี้วัดไม่ได้ระบุ</t>
  </si>
  <si>
    <t>องค์ประกอบครบถ้วน และเหตุผลความจำเป็นชัดเจน  และตัวชี้วัดกำหนดจำนวนผู้เข้ารับการอบรม</t>
  </si>
  <si>
    <t>องค์ประกอบครบถ้วน และเหตุผลความจำเป็นชัดเจน  และตัวชี้วัดกำหนดโดยใช้จำนวนแห่งในการฝึก เป็นตัวกำหนด</t>
  </si>
  <si>
    <t>องค์ประกอบครบถ้วน และเหตุผลความจำเป็นชัดเจน  และตัวชี้วัดกำหนดโดยให้ความพึงพอใจ เป็นตัวกำหนด</t>
  </si>
  <si>
    <t>องค์ประกอบครบถ้วน และเหตุผลความจำเป็นชัดเจน มีการวิเคราะห์ในเชิงลบ และไม่มีการกำหนดตัวชี้วัดและการบริหารแล้วเสร็จ</t>
  </si>
  <si>
    <t>องค์ประกอบครบถ้วน และเหตุผลความจำเป็นชัดเจน  ไม่มีการวิเคราะห์ผลกระทบเชิงลบ</t>
  </si>
  <si>
    <t>องค์ประกอบครบถ้วน และเหตุผลความจำเป็นชัดเจน  ไม่มีการวิเคราะห์ผลกระทบเชิงลบ มีการระบุวิธีบริหารจัดการหลังโครงการเสร็จ และตัวชี้วัดใช้ความพึงพอใจ เป็นตัวกำหนด</t>
  </si>
  <si>
    <t>ขั้นตอนการดำเนินไม่ชัดเจน และองค์ประกอบไม่ครบ ขาดความเร่งด่วน และผลกระทบ และการบริหารจัดการหลังโครงการเสร็จ</t>
  </si>
  <si>
    <t>องค์ประกอบครบถ้วน  แต่ความเร่งด่วนไม่ชัดเจน ผลกระทบเชิงลบไม่มีการวิเคราะห์ และตัวชี้วัดใช้จำนวนแห่งที่จัดตั้งเป็นตัวกำหนด</t>
  </si>
  <si>
    <t>องค์ประกอบครบถ้วน   ผลกระทบเชิงลบไม่มีการวิเคราะห์ และตัวชี้วัดใช้ร้อยละของผู้เข้าร่วม เป็นตัวกำหนด มีการระบุหลังการบริหารโครงการแล้วเสร็จ</t>
  </si>
  <si>
    <t>1) อนุรักษ์ฟื้นฟูแหล่งน้ำหนองแปน บ้านหนองแปน ม.9 ต. หนองแปน อ.มัญจาคีรี จ.ขอนแก่น</t>
  </si>
  <si>
    <t>ขาดความเร่งด่วน แต่ตัวชี้วัดใช้จำนวนแห่ง เป็นตัวกำหนด และไม่มีวิเคราะห์ในเชิงลบ มีการระบุการบริหารจัดการหลังโครงการเสร็จ โดยถ่ายโอนให้ท้องถิ่น  ซึ่งสำนักงานทรัพยากรน้ำภาค 4 ขอนแก่นรับผิดชอบ</t>
  </si>
  <si>
    <t>2) อนุรักษ์ฟื้นฟูแหล่งน้ำกุดแร่ใหญ่ บ้านห้วยอึ่ง ม.4  ต. โนนพยอม  อ.ชนบท จ.ขอนแก่น</t>
  </si>
  <si>
    <t>ขุดลอก ก่อสร้างคันดัน โดยรอบเพื่อป้องกันการบุกรุกพื้นที่และก่อสร้างอาคารระบายน้ำเข้า-ออก ให้สามารถระบายน้ำได้โดยสะดวกในช่วงฤดูน้ำหลาก โดยมีการระบุแผนที่ระวางด้วย โดยมีกลุ่มเป้าหมาย 250 ครัวเรือน</t>
  </si>
  <si>
    <t>ขาดความเร่งด่วน แต่ตัวชี้วัดใช้จำนวนแห่ง เป็นตัวกำหนด และไม่มีวิเคราะห์ในเชิงลบ มีการระบุการบริหารจัดการหลังโครงการเสร็จ โดยถ่ายโอนให้ท้องถิ่น แต่อปท.ขาดความพร้อมในเรื่องของการถ่ายโอน ซึ่งสำนักงานทรัพยากรน้ำภาค 4 ขอนแก่นรับผิดชอบ</t>
  </si>
  <si>
    <t>3) อนุรักษ์ฟื้นฟูแหล่งน้ำกุดมะโน้ต บ้านหนองหวาย   ต. นาแพง  อ.โคกโพธิ์ไชย จ.ขอนแก่น</t>
  </si>
  <si>
    <t>ขุดลอก ก่อสร้างคันดัน โดยรอบเพื่อป้องกันการบุกรุกพื้นที่และก่อสร้างอาคารระบายน้ำเข้า-ออก ให้สามารถระบายน้ำได้โดยสะดวกในช่วงฤดูน้ำหลาก โดยมีการระบุแผนที่ระวางด้วย โดยมีกลุ่มเป้าหมาย 125 ครัวเรือน</t>
  </si>
  <si>
    <t>4) อนุรักษ์ฟื้นฟูแหล่งน้ำหนองกุดเป่ง บ้านดอนพันชาด  ม.3  ต. หนองแปน  อ.มัญจาคีรี จ.ขอนแก่น</t>
  </si>
  <si>
    <t>องค์ประกอบครบ มีการวิเคราะห์เชิงลบ ตัวชี้วัดใข้จำนวนต้นในการปลูก เป็นตัวกำหนด และมีการระบุวิธีบริหารหลังโครงการแล้วเสร็จ และปัญหาอุปสรรคข้อจำกดัและแนวทางการแก้ไขชัดเจน หน่วยงานที่รับผิดชอบ สำนักจัดการทรัพยากรป่าไม้ที่ 7</t>
  </si>
  <si>
    <t>องค์ประกอบครบถ้วน และมีการระบุในแต่ละห้วข้อชัดเจน แต่ไม่มีการวิเคราะห์ในเชิงลบ และตัวชี้วัดใช้ กิจกรรมเป็นตัวกำหนด หน่วยงานที่รับผิดชอบ คือ สำนักงานสิ่งแวดล้อมภาคที่ 10</t>
  </si>
  <si>
    <t xml:space="preserve">ปรับปรุงซ่อมแซม ส้วม/สถานที่แปรงฟันที่ชำรุด ให้กับโรงเรียน 60 แห่ง </t>
  </si>
  <si>
    <t>ฝึกอาชีพอิสระคนพิการ และปรับปรุงสภาพแวดล้อมที่อยู่อาศัยคนพิการ</t>
  </si>
  <si>
    <t>(ตัวชี้วัดยังไม่สะท้อนการบรรลุวัตถุประสงค์  แนวทางการดำเนินงานยังไม่ชัดเจน ขาดหน่วยงานที่ควรเข้ามามีส่วนร่วมในกิจกรรม)</t>
  </si>
  <si>
    <t>(แนวทางการดำเนินงานยังไม่ชัดเจน)</t>
  </si>
  <si>
    <t>(ขาดการวิเคราะห์ผลกระทบทั้งเชิ่งบวกและเชิงลบ)</t>
  </si>
  <si>
    <t>(ตัวชี้วัดยังไม่สะท้อนการบรรลุวัตถุประสงค์ของยุทธศาสตร์และ แนวทางการดำเนินงานไม่ชัดเจน)</t>
  </si>
  <si>
    <t xml:space="preserve"> (ตัวชี้วัดยังไม่สะท้อนการบรรลุวัตถุประสงค์ของยุทธศาสตร์)</t>
  </si>
  <si>
    <t xml:space="preserve">โครงการลานวัด ลานใจ ลานกีฬา </t>
  </si>
  <si>
    <t>โครงการเตรียมความพร้อมแก่สังคมให้ผู้สูงอายุเป็นทรัพยากรที่มีคุณค่า</t>
  </si>
  <si>
    <t xml:space="preserve">โครงการพัฒนาหมู่บ้านชุมชนตามแนวปรัชญาเศรษฐกิจพอเพียง </t>
  </si>
  <si>
    <t>โครงการค่ายสานรักสานสายใยครอบครัว</t>
  </si>
  <si>
    <t>โครงการเสริมสร้างการมีส่วนร่วมในการจัดการทรัพยากรธรรมชาติและสิ่งแวดล้อมบริเวณพื้นที่ชุ่มน้ำแก่งละว้า อย่างสมดุลและยั่งยืน</t>
  </si>
  <si>
    <t>เหตุผลและความจำเป็นไม่ชัดเจน สำหรับตัวชี้วัดกำหนดโดยใช้จำนวนผู้เข้าร่วมการอบรมเป็นตัวกำหนด</t>
  </si>
  <si>
    <t>อบรมอาชีพให้แก่กลุ่มครัวเรือนยากจน และผู้มีรายได้น้อย ใน 26 อำเภอ 150 จุด จำนวน 2,250 ครัวเรือนพร้อมทั้งสนับสนุนปัจจัยการผลิต</t>
  </si>
  <si>
    <t>ไม่มีรายละเอียดโครงการ</t>
  </si>
  <si>
    <t>องค์ประกอบชัดเจน แต่ตัวชี้วัดใช้กิจกรรมเป็นตัวกำหนด</t>
  </si>
  <si>
    <t>ค่าใช้จ่ายบริหารงานจังหวัดแบบบูรณาการ</t>
  </si>
  <si>
    <t>1. การพัฒนาเศรษฐกิจใหม่ความมั่นคงและมีความสามารถทางการแข่งขัน</t>
  </si>
  <si>
    <t xml:space="preserve">คัดเลือกผู้นำชุมชน และผู้นำเกษตรกรไปศึกษาดูงาน ที่โครงการพระราชดำริเขาหินซ้อน จ. ฉะเชิงเทรา ฝึกอบรมการปลูกข้าว ประมง ปศุสัตว์ การปรับปรุงบำรุงดิน ทำบัญชี  และมีการทดสอบและพัฒนาพันธุ์ข้าว  และสนับสนุนปัจจัยการผลิต ให้แก่เกษตรกร จำนวน 500 ราย ในพื้นที่หนองสองห้อง เช่น ก้อนเห็ด เมล็ดพันธุ์ข้าว พันธุ์ปลานิล </t>
  </si>
  <si>
    <t>โครงการเพิ่มศักยภาพและเสริมสร้างคุณภาพชีวิตกำลังแรงงานเพื่อรองรับการขยายตัวทางเศรษฐกิจ</t>
  </si>
  <si>
    <t xml:space="preserve">ส่งเสริมเทคโนโลยีพลังงานทดแทนให้เกิดความเหมาะสมกับศักยภาพทรัพยากรในพื้นที่อย่างเหมาะสม </t>
  </si>
  <si>
    <t>องค์ประกอบครบ แต่ตัวชี้วัดใช้จำนวนแห่ง เป็นตัวกำหนด</t>
  </si>
  <si>
    <t>โครงการป่าชุมชนยั่งยืน</t>
  </si>
  <si>
    <t>องค์ประกอบครบ ไม่มีการวิเคราะห์เชิงลบ ตัวชี้วัดใช้จำนวนกิจกรรม เป็นตัวกำหนด และมีการระบุวิธีบริหารหลังโครงการแล้วเสร็จ หน่วยงานรับผิดชอบ สำนักทรัพยากรธรรมชาติและสิ่งแวดล้อม</t>
  </si>
  <si>
    <t>โครงการชุมชนลดภาวะโลกร้อนตามแนวเศรษฐกิจพอเพียง</t>
  </si>
  <si>
    <t>องค์ประกอบครบถ้วน แต่หลักการและเหตุผลยังไม่ชี้ให้เห็นปัญหา หรือความจำเป็นที่จะดำเนินการได้ดีเท่าที่ควร</t>
  </si>
  <si>
    <t>ค่าใช้จ่ายการบริหารงานจังหวัดแบบบูรณาการ</t>
  </si>
  <si>
    <t>โครงการพัฒนาบุคลากรเพื่อเพิ่มทักษะการบริหารจัดการและการบริการที่เป็นเลิศ</t>
  </si>
  <si>
    <t xml:space="preserve">โครงการส่งเสริมการผลิตข้าวไร่ในพื้นที่เสี่ยงภัยแล้ง </t>
  </si>
  <si>
    <t>โครงการสนับสนุนการพัฒนามาตรฐานกระบวนการผลิต และคุณภาพผลิตภัณฑ์</t>
  </si>
  <si>
    <t>โครงการเพิ่มผลผลิตสัตว์น้ำในแหล่งน้ำธรรมชาติ</t>
  </si>
  <si>
    <t xml:space="preserve">โครงการพัฒนามาตรฐานการออกแบบผลิตภัณฑ์และบรรจุภัณฑ์ชุมชนเพื่อการเกษตร </t>
  </si>
  <si>
    <t>โครงการจัดกิจกรรมเพื่อส่งเสริมศักยภาพการเผยแพร่ประชาสัมพันธ์และพัฒนาด้านการท่องเที่ยวจังหวัดขอนแก่น</t>
  </si>
  <si>
    <t>โครงการติดตั้งกล้องโทรทัศน์วงจรปิด (CCTV) อำเภอชุมแพ</t>
  </si>
  <si>
    <t>โครงการเร่งรัดฟื้นฟูแหล่งน้ำขนาดเล็ก</t>
  </si>
  <si>
    <t>โครงการแก้มลิงหนองเบ็ญพร้อมอาคารประกอบ</t>
  </si>
  <si>
    <t>โครงการแก้ไขปัญหาความต้องการ/ขาดแคลนแรงงาน เพื่อพัฒนาเศรษฐกิจจังหวัดขอนแก่น</t>
  </si>
  <si>
    <t>โครงการพัฒนาเพื่อเพิ่มขีดความสามารถและทักษะฝีมือแรงงานในสถานประกอบการ</t>
  </si>
  <si>
    <t>โครงการส่งเสริมและพัฒนาคุณภาพชีวิตเด็กและเยาวชนจังหวัดขอนแก่น</t>
  </si>
  <si>
    <t>โครงการส่งเสริมอนามัยเด็กนักเรียนในโรงเรียนตามพระราชดำริสมเด็จพระเทพรัตนราชสุดา ฯ สยามบรมราชกุมารี</t>
  </si>
  <si>
    <t>โครงการปรับปรุงภูมิทัศน์บึงหนองโคตรเพื่อเสริมสร้างสภาพแวดล้อมของชุมชนที่น่าอยู่</t>
  </si>
  <si>
    <t>การเสริมสร้างความมั่นคงและความปลอดภัยในชีวิตและทรัพย์สินของประชาชน</t>
  </si>
  <si>
    <t>โครงการเสริมสร้างภาพลักษณ์เพื่อการเป็นชุมชนน่าอยู่</t>
  </si>
  <si>
    <t>โครงการเพิ่มประสิทธิภาพชุดปฏิบัติการประจำตำบลเพื่อนำนโยบายของรัฐบาลไปสู่การปฏิบัติ</t>
  </si>
  <si>
    <t>โครงการส่งเสริมการจัดตั้งสภาองค์กรชุมชนตำบล</t>
  </si>
  <si>
    <t>โครงการส่งเสริมการมีส่วนร่วมของประชาชน ในการแก้ไขปัญหาและพัฒนาพื้นที่ตามสภาพปัญหาและความต้องการของประชาชน (อำเภอละ 1 ล้านบาท)</t>
  </si>
  <si>
    <t>โครงการส่งเสริมการมีส่วนร่วมของประชาชนในการรักษาความสงบเรียบร้อย (ตำรวจบ้าน)</t>
  </si>
  <si>
    <t>โครงการเตรียมความพร้อมรับสถานการณ์สาธารณภัยทางการแพทย์และสาธารณสุข</t>
  </si>
  <si>
    <t>โครงการแก้มลิงบึงกุดเค้าพร้อมอาคารประกอบ</t>
  </si>
  <si>
    <t>โครงการเสริมสร้างคุณภาพชีวิตคนพิการจังหวัดขอนแก่น</t>
  </si>
  <si>
    <t>โครงการพัฒนาอาชีพครัวเรือนยากจนและผู้มีรายได้น้อย</t>
  </si>
  <si>
    <t>โครงการงานแสดงและจำหน่ายสินค้า Khonkaen Expo</t>
  </si>
  <si>
    <t>โครงการอนุรักษ์ฟื้นฟูแหล่งน้ำเพื่อเป็นฐานทรัพยากรสำหรับชุมชน  จำนวน 4 แห่ง (20,000,000)</t>
  </si>
  <si>
    <t xml:space="preserve">อบรมความรู้แก่ชุมชน และมีการเพาะพันธุ์ไม้ท้องถิ่นไม้หายากเพื่อปลูกเสริมป่าและขยายพันธุ์ไม้มีการซ่อมปรับปรุงฝายต้นน้ำลำธาร พร้อมทั้งมีการสนับสนุนอุปกรณ์การป้องกันและดับไฟป่า </t>
  </si>
  <si>
    <t xml:space="preserve">จัดประชุมเชิงปฏิบัติการในการวางแผนการบริหารจัดการทรัพยากรธรรมชาติ และจัดกิจกรรมโดยแบ่งเขตพื้นที่สำหรับการอนุรักษ์พันธุ์พืชน้ำ และพันธุ์สัตว์น้ำ และส่งเสริมอาชีพเสริมเพิ่มรายได้ </t>
  </si>
  <si>
    <t>โครงการติดตั้งกล้องโทรทัศน์วงจรปิด (CCTV) อำเภอบ้านไผ่</t>
  </si>
  <si>
    <t>ฝึกอบรมให้ความรู้เกษตรกรหลักสูตรการผลิตผักอินทรีย์ และจัดทัศนศึกษาดูงาน 1 ครั้ง พร้อมทั้งสนับสนุนปัจจัยการผลิต ได้แก่ เมล็ดพันธุ์ผัก เครื่องสกัดสารชีวภัณฑ์ เครื่องวัดความเป็นกรดด่างของดิน หัวเชื้อจุลินทรีย์ โดยมีกลุ่มเป้าหมาย เกษตรกรที่ปลูกผัก 1,170 ราย ใน 26 อำเภอมี 2 หน่วยงานที่ร่วมทำกิจกรรม (เพื่อให้โครงการมีความยั่งยืนควรเพิ่มเติมวิธีการบริหารจัดการหลังโครงการเสร็จ และทบทวนการกำหนดตัวชี้วัดใหม่)</t>
  </si>
  <si>
    <t>ขุดลอก ก่อสร้างคันดิน โดยรอบเพื่อป้องกันการบุกรุกพื้นที่และก่อสร้างอาคารระบายน้ำเข้า-ออก ให้สามารถระบายน้ำได้โดยสะดวกในช่วงฤดูน้ำหลาก โดยมีการระบุแผนที่ระวางด้วย โดยมีกลุ่มเป้าหมาย 220 ครัวเรือน</t>
  </si>
  <si>
    <t>ขุดลอก ก่อสร้างคันดิน โดยรอบเพื่อป้องกันการบุกรุกพื้นที่และก่อสร้างอาคารระบายน้ำเข้า-ออก ให้สามารถระบายน้ำได้โดยสะดวกในช่วงฤดูน้ำหลาก โดยมีการระบุแผนที่ระวางด้วย โดยมีกลุ่มเป้าหมาย 189 ครัวเรือน</t>
  </si>
  <si>
    <t>พัฒนาแก้มลิงโดยการขุดลอก พร้อมอาคารประกอบ เพื่อให้น้ำเพียงพอต่อการเกษตร อุปโภคและบริโภค และบรรเทาปัญหาน้ำท่วม จำนวน 120 ครัวเรือน 3 หมู่บ้าน เพื่อช่วยเหลือพื้นที่เกษตร ไม่ต่ำกว่า 2,000ไร่  ปริมาณน้ำเก็บกักน้ำเพิ่มขึ้น 523,200 ลบ.ม.</t>
  </si>
  <si>
    <t>พัฒนาแก้มลิง โดยการขุดลอกเพื่อให้น้ำเพียงพอต่อการเกษตร อุปโภคและบริโภค และบรรเทาปัญหาน้ำท่วม จำนวน 150 ครัวเรือน 1 หมู่บ้าน เพื่อช่วยเหลือพื้นที่เกษตร ไม่ต่ำกว่า 2,500ไร่  ปริมาณน้ำเก็บกักน้ำเพิ่มขึ้น 654,000 ลบ.ม.</t>
  </si>
  <si>
    <t xml:space="preserve"> วงเงินปี 2555 (บาท) </t>
  </si>
  <si>
    <t xml:space="preserve">อบรม ให้กับอาสาสมัครตำรวจบ้าน จำนวน 2,600 คน 26 รุ่น </t>
  </si>
  <si>
    <t xml:space="preserve">จัดการสภาพแวดล้อมบริเวณบึงหนองโคตรและเพิ่มพื้นที่สีเขียวแก่ชุมชน </t>
  </si>
  <si>
    <t>จัดประชุมเพื่อให้ผู้ร่วมประชุมเสนอปัญหาและความต้องการเพื่อสนับสนุนและส่งเสริมการเพิ่มศักยภาพในการประกอบอาชีพ การพัฒนาแหล่งน้ำเพื่อการเกษตร สนับสนุนและส่งเสริมคุ้มครอง รักา ป่า น้ำและดิน พัฒนาแหล่งน้ำเพื่อการเกษตร โดยจัดสรรให้อำเภอละ 1 ล้านบาท</t>
  </si>
  <si>
    <t xml:space="preserve">จัดทำแปลงส่งเสริมการผลิตข้าว โดยสนับสนุนปัจจัยการผลิต และอบรมความรู้ตามระบบโรงเรียนเกษตรกร 1,800 ราย ๆ ละ 3 ครั้ง ครั้งละ 140 บาท  โดยมีเกษตรกร เป็นกลุ่มเป้าหมาย  1,800 ราย ในพื้นที่ 20 อำเภอ </t>
  </si>
  <si>
    <t xml:space="preserve">จัดเตรียมกำลังคนให้สถานประกอบการกิจการ โดยมอบหมายให้อาสาสมัครแรงงานและผุ้นำชุมชนจำนวน 500 คน จัดทำทะเบียนรายชื่อผู้ไม่มีงานทำและประสงค์ทำงานในสถานประกอบกิจการที่มีความต้องการแรงงาน/ขาดแคลนแรงงาน  พัฒนาฝีมือแรงงานหลักสูตรยกระดับฝีมือแรงงานจำนวน 1000 คน  </t>
  </si>
  <si>
    <t xml:space="preserve">จัดหาครุภัณฑ์ และจัดอบรมเผยแพร่แลกเปลี่ยนองค์ความรู้ให้บริการและให้คำปรึกษา รวมทั้งส่งเสริมและสนับสนุนการออกแบบผลิตภัณฑ์ และก่อสร้างอาคาร 1 หลัง โดยมีกลุ่มเป้าหมาย ผู้ผลิตสินค้า OTOP และสินค้าชุมชน </t>
  </si>
  <si>
    <t xml:space="preserve">จัดงานแสดงสินค้าและจำหน่ายสินค้า OTOP &amp;SMEs </t>
  </si>
  <si>
    <t>สร้างธนาคารปลาประจำท้องถิ่น จำนวน 20 แห่ง โดยมีการอบรมการเลี้ยงปลา ทำคอกอนุบาลลูกปลา 20 แห่ง วัสดุสร้างอาหารปลา  จัดซื้อพันธุ์ปลากินพืช แห่งละ 3,000 บาท 20 แห่ง ซึ่งให้ราษฏร์มีส่วนร่วมโดยการขายหุ้น ละ 10 บาท และให้สมาชิกที่ซื้อหุ้นคัดเลือกกรรมการบริหารแหล่งน้ำ 5 คนโดยมีข้อตกลงว่าจะให้ค่าตอบแทนแก่กรรมการและที่ปรึกษาเป็นรายได้หักจากการจับปลา 10% และมีการนำเงินจากการขายหุ้นสมทบกับเงินงบประมาณ มาจัดซื้ออาหารปลา</t>
  </si>
  <si>
    <t>สนับสนุนปัจจัยการผลิต ได้แก่ พลาสติกหลุมเพาะ และจัดงานสาธิตการโยนกล้า 5 จุด ในพื้นที่ 10 อำเภอให้แก่เกษตรกรจำนวน 500 ราย เพื่อให้เกษตรกรลดค่าใช้จ่ายในการปลูกข้าวได้ไร่ละ 1,000 บาท</t>
  </si>
  <si>
    <t>จัดกิจกรรมด้านการท่องเที่ยวขอนแก่นไบค์วีคและจัดกิจกรรมด้านการท่องเที่ยวฟู้ดมิวสิค เฟสติวัล</t>
  </si>
  <si>
    <t>อบรมหลักสูตรการปฐมพยาบาล สำหรับเจ้าหน้าที่กู้ชีพ และหลักสูตรการฟื้นฟูผู้ปฏิบัติการฉุกเฉินเบื้องต้น ให้กับอาสาสมัครกู้ชีพจากองค์กรปกครองส่วนท้องถิ่น จำนวน 50 หน่วย และจัดซื้ออุปกรณ์ยกและเคลื่อนย้ายผู้บาดเจ็บ</t>
  </si>
  <si>
    <t>ติดตั้งกล้อง CCTV จำนวน 5 จุด ระบุพื้นที่ชัดเจน</t>
  </si>
  <si>
    <t>ติดตั้งกล้อง CCTV จำนวน 17 จุด ระบุพื้นที่ชัดเจน</t>
  </si>
  <si>
    <t>อบรมหลักสูตรการพัฒนามาตรฐานกระบวนการผลิตและการแปรรูปผลผลิตเกษตรกร ให้กับกลุ่มแม่บ้านเกษตรกร 26 กลุ่ม อำเภอละ 1 กลุ่ม 390 ราย  (หลักการและเหตุผล ไม่ชัดเจน ตัวชี้วัดไม่มีข้อมูลพื้นฐาน ไม่มีการวิเคราะห์ในเชิงบวก ลบ ไม่มีการระบุการบริหารหลังโครงการเสร็จ และการดำเนินงานไม่ชัดเจน)( 1  )</t>
  </si>
  <si>
    <t>คัดเลือกชุมชนที่อยู่รอบแหล่งน้ำธรรมชาติ 17 แหล่ง ทั้งขนาดกลาง และใหญ่ มีการจัดอบรม พร้อมทั้งจัดสร้างคอกอนุบาลปลาก่อนปล่อย และกล่ำ ซึ่งเป็นแหล่งอาศัยสัตว์น้ำ และสนับสนุนวัสดุในการสร้าง พันธุ์ปลาและอาหารสัตว์น้ำ และติดตามประเมินผล (เป็นภารกิจประจำ ไม่มีการวิเคราะห์เชิงลบ ขาดการระบุวิธีการบริหารจัดการภายหลังโครงการเสร็จ) ( 2 )</t>
  </si>
  <si>
    <t>คัดเลือกหมู่บ้านเป้าหมาย 198 หมู่บ้าน เกษตรกร 1,980 คน จัดทำแผนการผลิตและส่งเสริม สนับสนุนปัจจัยการผลิต(ขั้นตอนการดำเนินงานไม่ชัดเจน ตัวชี้วัดไม่สอดคล้องกับวัตถุประสงค์โครงการ เนื่องจากตัวชี้วัดเดิมกำหนดโดยใช้จำนวนผู้เข้าร่วมการอบรม)( 3  )</t>
  </si>
  <si>
    <t>จัดตั้งศูนย์ โดยการจัดหาครุภัณฑ์สำหรับการวิจัย การถ่ายทอดเทคโนโลยี พร้อมทั้งนำผลการศึกษา 5 เรื่อง มาถ่ายทอดให้กับเกษตรกร  จำนวน 400 คน (องค์ประกอบครบถ้วนแต่แนวทางการดำเนินงานไม่ชัดเจน)( 4  )</t>
  </si>
  <si>
    <t>คัดเลือกเกษตรกรเข้าร่วมโครงการ 50 ราย พื้นที่เป้าหมาย 6 ตำบล 5  อำเภอ จัดหาแหล่งน้ำโดยการขุดสระประจำไร่นาให้แก่เกษตรกรที่เข้าร่วมโครงการขนาด 1,250 ลบ.ม.  จำนวน 50 แห่ง ฝึกอบรมและศึกษาดูงาน ณ ศูนย์เรียนรู้ปราชญ์เกษตรในจังหวัดขอนแก่น และสนับสนุนปัจจัยการผลิต (ขาดการระบุความจำเป็นและสภาพปัญหา)( 5 )</t>
  </si>
  <si>
    <t>ฝึกอบรม พร้อมทั้งสนับสนุนปัจจัยการผลิต เช่น พันธุ์ปลา อาหารปลา ให้กับกลุ่มเกษตรกรที่เลี้ยงปลาแบบยังชีพในพื้นที่ จ.ขอนแก่น 200 ราย (แนวทางการดำเนินงานและวิธีการบริหารหลังโครงการแล้วเสร็จไม่ชัดเจน)( 6 )</t>
  </si>
  <si>
    <t>มีการจัดประชุมเพื่อคัดเลือกเกษตรกรเข้าร่วมโครงการจำนวน 250 ราย สนับสนุนปัจจัยการผลิตพันธุ์ปลาและอาหารปลา มีกลุ่มเป้าหมาย เกษตรกร 250 รายในพื้นที่รับน้ำจากชลประทานหนองหวาย (แนวทางการดำเนินงานและวิธีการบริหารหลังโครงการแล้วเสร็จไม่ชัดเจน)( 7 )</t>
  </si>
  <si>
    <t>อบรมและสนับสนุนปัจจัยการผลิต และมีการประชาสัมพันธ์และจัดตั้งต้นแบบตลาดสินค้าสัตว์น้ำปลอดภัย โดยมีกลุ่มเป้าหมาย 20 ราย ในพื้นที่ จ.ขอนแก่น (แนวทางการดำเนินงานไม่ชัดเจน วิธีการบริหารจัดการหลังโครงการเสร็จไม่มี  และตัวชี้วัดใช้จำนวนแห่ง และจำนวนราย เป็นตัวกำหนด)( 8  )</t>
  </si>
  <si>
    <t>ถ่ายทอดความรู้การส่งเสริมการปลูกอ้อยโรงงานในเขตชลประทาน และพื้นที่น้ำท่วมซ้ำซาก พร้อมทั้งสนับสนุนปัจจัยการผลิต ได้แก่ พันธุ์ดี เมล็ดพันธุ์พืชตระกูลถั่ว การไถระเบิดดินดาน และปุ๋ยอินทรีย์ปั้นเมล็ด พร้อมจัดทัศนศึกษาดูงาน 1 ครั้ง  โดยมีเกษตรกร 70 ราย พื้นที่ 700 ไร่ (ขาดการระบุความจำเป็นเร่งด่วนและสภาพปัญหาและเป็นโครงการซ้ำซ้อนกับโครงการกลุ่ม)( 9  )</t>
  </si>
  <si>
    <t>จัดทำแปลงส่งเสริมการเพิ่มผลผลิตมันสำปะหลัง 40 จุด ๆละ60 ไร่ และจัดงานวันสาธิต 1 ครั้ง โดยมีกลุ่มเป้าหมาย เกษตรกรปลูกมันสำปะหลัง จำนวน 800 ราย (ขาดการระบุความจำเป็นเร่งด่วนและสภาพปัญหาและเป็นโครงการซ้ำซ้อนกับโครงการกลุ่ม)( 10  )</t>
  </si>
  <si>
    <t>ส่งเสริมปลูกผักไว้บริโภค โดยสนับสนุนเมล็ดพันธุ์ ผัก 500 ราย (เป็นโครงการแจกเมล็ดพันธุ์ และแนวทางการดำเนินงานยังไม่ชัดเจน)( 11 )</t>
  </si>
  <si>
    <t>จัดสัมมนา หลักการ cluster และจัดทำฐานข้อมูล เพื่อการพัฒนาการรวมกลุ่มอุตสาหกรรม(แนวทางการดำเนินงานไม่ชัดเจน)(12  )</t>
  </si>
  <si>
    <t>ลักษณะการดำเนินงานคล้ายกับกลุ่มจังหวัด ซึ่งเป็นการอบรมเชิงปฏิบัติการ ในการพัฒนาผลิตภัณฑ์ในเชิงสร้างสรรค์ และมีการจัดงานแสดงผลงานการพัฒนาผลิตภัณฑ์เชิงสร้างสรรค๋ ดีไซน์ ให้กับผู้ว่างงาน นักศึกษาเพิ่งจบใหม่ ทายาทธุระกิจ และผู้ประกอบใหม่ (ขาดข้อมูลความต้องการและความจำเป็นของโครงการ)( 13)</t>
  </si>
  <si>
    <t>ฝึกอบรมเชิงปฏิบัติการ และมีการออกแบบและจัดทำบรรจุภัณฑ์  เพื่อยกระดับให้ได้มาตรฐาน จำนวน 50 ผลิตภัณฑ์ (เป็นภารกิจประจำ)( 14  )</t>
  </si>
  <si>
    <t>แสดงสินค้าต่างประเทศ 2 ครั้ง ได้แก่ ประเทศเวียดนาม และจีน (เป็นภารกิจประจำ)( 15 )</t>
  </si>
  <si>
    <t>แสดงสินค้าภายในประเทศจำนวน 2 ครั้ง (แนวทางการดำเนินงานยังไม่ชัดเจน)( 16  )</t>
  </si>
  <si>
    <t>จัดเด็กและเยาวชนเข้าร่วมกิจกรรมลักษณะค่าย เพื่อส่งเสริมทักษะชีวิต คุณธรรม จริยธรรม และความรู้ด้านอนามัยเจริญพันธุ์ (ตัวชี้วัดยังไม่สะท้อนการบรรลุวัตถุประสงค์ของยุทธศาสตร์และ แนวทางการดำเนินงานไม่ชัดเจน)( 17 )</t>
  </si>
  <si>
    <t>จัดกิจกรรมสร้างภูมิคุ้มกันเด็กและเยาวชนคนทำดีถวายพ่อหลวง (ตัวชี้วัดยังไม่สะท้อนการบรรลุวัตถุประสงค์ของยุทธศาสตร์และ แนวทางการดำเนินงานไม่ชัดเจน)(18 )</t>
  </si>
  <si>
    <t xml:space="preserve"> สร้างกิจกรรมต่างๆเพื่อให้เด็กและเยาวชนในระบบ และนอกระบบ โรงเรียนจำนวน 500-1000 คน  ได้ทำกิจกรรมที่สร้างสรรค์ และตระหนักในคุณค่าและสืบสานวัฒนธรรมพื้นบ้าน (เป็นภารกิจปกติ)( 19 )</t>
  </si>
  <si>
    <t>สร้างผู้นำเยาวชนจิตอาสาต้นแบบ ม1-ม3 เขตละ 40 คน จำนวน 200 คน ผู้บริหารและครู 50 คน (เป็นภารกิจปกติ) ( 20 )</t>
  </si>
  <si>
    <t>ปลูกฝังจิตสำนึกให้ครูและนักเรียนในการอนุรักษ์สิ่งแวดล้อมในธรรมชาติและโรงเรียน จัดอบรมสัมมนาโรงเรียนต้นแบบ 30 แห่ง (ขาดตัวชี้วัด และ แนวทางการดำเนินงานไม่ชัดเจน)( 21 )</t>
  </si>
  <si>
    <t>แนวทางการดำเนินงานไม่ชัดเจน( 22 )</t>
  </si>
  <si>
    <t>พัฒนางานเกษตรแบบครบวงจร ตามหลักปรัชญาเศรษฐกิจพอเพียงในโรงเรียนต้นแบบโดยสร้างเรือนเพาะชำต้นไม้ จัดทำระบบน้ำ จัดทำแปลงผักปลอดสารพิษ เลี้ยงไก่ไข่ เลี้ยงปลา เลี้ยงกบ (เป็นภารกิจปกติ แนวทางการดำเนินงานไม่ชัดเจน) ( 23 )</t>
  </si>
  <si>
    <t>คัดเลือกโรงเรียนต้นแบบ 24 โรงเรียน จัดกิจกรรมสร้างความสมานสมานฉันท์ สามัคคีปรองดอง จัดค่ายคุณธรรม(เป็นภารกิจปกติ)(24  )</t>
  </si>
  <si>
    <t>คัดเลือกโรงเรียนต้นแบบ 50 โรงเรียน จัดกิจกรรมกระตุ้นให้เยาวชนและชุมชน เกิดจิตสำนึกในการอนุรักษ์สิ่งแวดล้อม (เป็นภารกิจปกติ แนวทางการเนินงานไม่ชัดเจน) ( 25  )</t>
  </si>
  <si>
    <t>พัฒนาคุณภาพสถานบริการทุกระดับให้ผ่านการรับรองตามเกณฑ์มาตรฐาน พัฒนาศักยภาพบุคลากรในการให้บริการ (เป็นภารกิจปกติ)( 26  )</t>
  </si>
  <si>
    <t>จัดเวทีแลกเปลี่ยนให้ความรู้เชิงปฏิบัติการให้คณะทำงานระดับตำบล/แกนนำในชุมชนเป้าหมาย เพื่อการประชาสัมพันธ์ในการปฏิบัติตามกฏจราจร ผลเสียที่เกิดจากการไม่สวมหมวกนิรภัย การปฐมพยาบาลเบื้องต้น และการส่งต่อผู้บาดเจ็บ (เป็นภารกิจปกติ)( 27  )</t>
  </si>
  <si>
    <t>พัฒนาศักยภาพของฝีมือแรงงานโดยการฝึกอบรม(กิจกรรมซ้ำซ้อนกับงานปกติของหน่วยงาน) ( 28 )</t>
  </si>
  <si>
    <t>ฝึกอบรม เจ้าหน้าที่ความปลอดภัยในการทำงาน 3 รุ่นๆละ 50 คน รวม 150 คน (รายละเอียดแนวทางการดำเนินงานไม่ชัดเจน)( 29  )</t>
  </si>
  <si>
    <t>อบรมชุดปฏิบัติการประจำตำบลจำนวน 198 ตำบล เพื่อให้คณะกรรมการหมู่บ้าน แกนนำและประชาชนในหมู่บ้านเป้าหมาย มีการเรียนรู้และค้นพบศักยภาพของหมู่บ้าน/ชุมชนของตนเอง พร้อมทั้งสนับสนุนการปฏิบัติงานของชุดปฏิบัติการประจำตำบล  (ตัวชี้วัดยังไม่สะท้อนการบรรลุวัตถุประสงค์ ขาดหน่วยงานที่ควรเข้ามามีส่วนร่วมในกิจกรรม)( 30 )</t>
  </si>
  <si>
    <t>ปลุกจิตสำนึกให้ประชาชนในหมู่บ้าน /ชุมชนสำนึกในพระมหากรุณาธิคุณฯ และน้อมนำหลักปรัชญาเศรษฐกิจพอเพียงมาใช้ในการดำเนินชีวิตอย่างต่อเนื่อง( 31 )</t>
  </si>
  <si>
    <t>แนวทางการดำเนินงานไม่ชัดเจน (รายละเอียดไม่ชัดเจน กิจกรรมซ้ำซ้อนกับงานปกติของหน่วยงาน) ( 32 )</t>
  </si>
  <si>
    <t>กิจกรรมให้ความรู้ สร้างความเข้าใจเกี่ยวกับหลักธรรมทางพระพุทธศาสนา ศึกษาดูงานบุคคลตัวอย่าง (ตัวชี้วัดยังไม่สะท้อนการบรรลุวัตถุประสงค์ของยุทธศาสตร์และ แนวทางการดำเนินงานไม่ชัดเจน)( 33  )</t>
  </si>
  <si>
    <t>กิจกรรมให้ความรู้ ความเข้าใจในหลักธรรมทางพระพุทธศาสนา สร้างความรักความสามัคคี/กีฬา ศึกษาดูงานวัดพัฒนาตัวอย่าง ให้กับเด็กและเยาวชน และประชาชนในหมู่บ้าน ชุมชน( 34 )</t>
  </si>
  <si>
    <t>เตรียมความพร้อมก่อนเข้าสู่วัยผู้สูงอายุ จัดกิจกรรมเข้าค่าย เสริมสร้างสุขลักษณะด้านที่อยู่อาศัยแก่ผู้สูงอายุ กลุ่มเป้าหมายผู้สูงอายุ 50 ปีขึ้นไป (ตัวชี้วัดยังไม่สะท้อนการบรรลุวัตถุประสงค์ของยุทธศาสตร์และ แนวทางการดำเนินงานไม่ชัดเจน)( 35  )</t>
  </si>
  <si>
    <t>จัดกิจกรรมในรูปแบบการเข้าค่ายและละลายพฤติกรรมให้กับ 200 ครอบครัว 600 คน เพื่อรักษาสถาบันครอบครัวให้อบอุ่นและเข้มแข็ง(ตัวชี้วัดยังไม่สะท้อนการบรรลุวัตถุประสงค์ของยุทธศาสตร์และแนวทางการดำเนินงานไม่ชัดเจน)( 36 )</t>
  </si>
  <si>
    <t>จัดเวทีเพื่อนำเสนอผลงานศิลปะ (ตัวชี้วัดยังไม่สะท้อนการบรรลุวัตถุประสงค์ของยุทธศาสตร์)( 37  )</t>
  </si>
  <si>
    <t xml:space="preserve"> จัดซื้อกล้าไม้ป่ากินได้ และพืชสมุนไพร พร้อมทั้งจัดสร้างเส้นทางการศึกษาธรรมชาติ ขาดการระบุตัวชี้วัด และพื้นที่ดำเนินการไม่มีการระบุพื้นที่ดำเนินการ ที่ชัดเจน (ไม่มีการระบุผลผลิต ผลลัพธ์ ผลกระทบทั้งเชิงบวก ลบ ไม่มีการระบุตัวชี้วัด ซึ่งวิธีบริหารจัดการหลังโครงการเสร็จและปัญหาอุปสรรคข้อจำกัดและแนวทางแก้ไข มีความชัดเจน)( 38  )</t>
  </si>
  <si>
    <t>ปลูกไม้ยางจำนวนไม่น้อยกว่า 50,000ต้น ในพื้นที่ วัด โรงเรียน  ชุมชน และพื้นที่สาธารณะประโยชน์ และพื้นที่ป่าสงวนแห่งชาติ (เป็นภารกิจปกติ)( 39  )</t>
  </si>
  <si>
    <t>จัดหากล้าไม้ เพื่อปลูกป่าในรอบเขตแนวกันชนรอบพื้นที่ป่าอนุรักษ์ และรอบแนวเขตป่าสงวนแห่งชาติ (แนวทางการดำเนินงานไม่ชัดเจน)( 40  )</t>
  </si>
  <si>
    <t>มีการอบรมเชิงปฏิบัติการเกี่ยวกับภาวะโลกร้อนให้กับหน่วยงานองค์กรภาครัฐ อปท. ภาคประชาชน จำนวน 250 คน และมีการจัดซื้อวัสดุทำปุ๋ยอินทรีย์ชีวภาพจากขยะ และมีการซื้อพันธุ์ไม้ 1,500 ต้น ซึ่งครอบคลุมพื้นที่ 26 อำเภอ และพื้นที่นำร่อง 5 แห่ง ได้แก่ เทศบาลนครขอนแก่น บ้านไผ่ โนนทอง ภูผาม่าน อบต.คำแคน (แนวทางการดำเนินงานไม่สอดคล้องกับวัตถุประสงค์โครงการเท่าที่ควร)( 41  )</t>
  </si>
  <si>
    <t>ไม่ได้ระบุขั้นตอนการดำเนินงาน แต่มีการระบุในผลผลิต ซึ่งเป็นการฝึกอบรม และฟื้นฟูพัฒนาแหล่งน้ำขนาดเล็ก (หน่วยดำเนินการไม่สอดคล้องกับภารกิจ)( 42  )</t>
  </si>
  <si>
    <t>อบรม เพื่อสร้างเครือข่ายการเฝ้าระวังปัญหาภัยคุกคามด้านความมั่นคง ให้กับผู้นำหมู่บ้าน/ประชาชน จำนวน 990 คน (เป็นภารกิจปกติ)( 43 )</t>
  </si>
  <si>
    <t>อบรมการฝึกซ้อม (เป็นภารกิจปกติ)( 44 )</t>
  </si>
  <si>
    <t>อบรม ภาคประชาชน/ราชการ/เอกชน เพื่อให้เกิดความสามัคคี และความปรองดอง (เป็นภารกิจปกติ)( 45 )</t>
  </si>
  <si>
    <t>อบรมชุดปฏิบัติการประจำตำบล จำนวน 198 ตำบล ประมาณ 7 รุ่น (เป็นภารกิจปกติ)( 46  )</t>
  </si>
  <si>
    <t>พัฒนาและปรับปรุงสถานที่/ภูมิทัศน์ของส่วนราชการ 61 แห่ง และอบรมบุคคลากรผู้ให้บริการ จำนวน 720 คน (เป็นภารกิจปกติ)(47  )</t>
  </si>
  <si>
    <t>ซ่อมแซมเคาน์เตอร์บริการประชาชน ณ ห้างสรรพสินค้าบิ๊กซี และอบรมบุคคลากรผู้ให้บริการ (เป็นภารกิจปกติ)( 48 )</t>
  </si>
  <si>
    <t>อบรมเชิงปฏิบัติการ จำนวน 4 วันเกี่ยวกับการวางระบบการควบคุมภายใน (เป็นภารกิจปกติ)( 49  )</t>
  </si>
  <si>
    <t>ขั้นตอนการดำเนินไม่ชัดเจน( 50  )</t>
  </si>
  <si>
    <t>ขั้นตอนการดำเนินไม่ชัดเจน( 51 )</t>
  </si>
  <si>
    <t>สัมมนาผู้นำชุมชน เพื่อชี้แจงการจัดตั้งสภาองค์กรชุมชน (เป็นภารกิจประจำ)( 52 )</t>
  </si>
  <si>
    <t>จัดประชุม ศึกษาดูงาน เพื่อเสริมสร้างให้ประชาชนเข้ามามีส่วนร่วมในกระบวนการยุติธรรม (เป็นภารกิจประจำ) (53)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</si>
</sst>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23">
    <font>
      <sz val="10"/>
      <name val="Arial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8"/>
      <name val="Arial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6"/>
      <name val="TH SarabunPSK"/>
      <family val="2"/>
    </font>
    <font>
      <sz val="14"/>
      <name val="Wingdings 2"/>
      <family val="1"/>
      <charset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sz val="10"/>
      <name val="TH SarabunPSK"/>
      <family val="2"/>
    </font>
    <font>
      <b/>
      <sz val="16"/>
      <name val="TH SarabunPSK"/>
      <family val="2"/>
    </font>
    <font>
      <sz val="11"/>
      <name val="TH SarabunPSK"/>
      <family val="2"/>
    </font>
    <font>
      <b/>
      <sz val="10"/>
      <name val="TH SarabunPSK"/>
      <family val="2"/>
    </font>
    <font>
      <sz val="15"/>
      <name val="TH SarabunPSK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4"/>
      <color theme="0"/>
      <name val="Wingdings 2"/>
      <family val="1"/>
      <charset val="2"/>
    </font>
    <font>
      <sz val="12"/>
      <name val="TH SarabunPSK"/>
      <family val="2"/>
    </font>
    <font>
      <sz val="14"/>
      <color rgb="FFFFC000"/>
      <name val="Wingdings 2"/>
      <family val="1"/>
      <charset val="2"/>
    </font>
    <font>
      <sz val="14"/>
      <color rgb="FFFF0000"/>
      <name val="Wingdings 2"/>
      <family val="1"/>
      <charset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</cellStyleXfs>
  <cellXfs count="170">
    <xf numFmtId="0" fontId="0" fillId="0" borderId="0" xfId="0"/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43" fontId="9" fillId="0" borderId="0" xfId="1" applyFont="1"/>
    <xf numFmtId="0" fontId="8" fillId="0" borderId="0" xfId="0" applyFont="1" applyAlignment="1">
      <alignment horizontal="center"/>
    </xf>
    <xf numFmtId="43" fontId="8" fillId="0" borderId="0" xfId="1" applyFont="1"/>
    <xf numFmtId="0" fontId="9" fillId="0" borderId="0" xfId="0" applyFont="1"/>
    <xf numFmtId="0" fontId="10" fillId="0" borderId="0" xfId="0" applyFont="1"/>
    <xf numFmtId="3" fontId="9" fillId="0" borderId="4" xfId="0" applyNumberFormat="1" applyFont="1" applyFill="1" applyBorder="1" applyAlignment="1">
      <alignment horizontal="center" wrapText="1"/>
    </xf>
    <xf numFmtId="3" fontId="9" fillId="0" borderId="4" xfId="1" applyNumberFormat="1" applyFont="1" applyFill="1" applyBorder="1" applyAlignment="1">
      <alignment horizontal="center" wrapText="1"/>
    </xf>
    <xf numFmtId="3" fontId="8" fillId="0" borderId="4" xfId="0" applyNumberFormat="1" applyFont="1" applyFill="1" applyBorder="1" applyAlignment="1">
      <alignment horizontal="center" wrapText="1"/>
    </xf>
    <xf numFmtId="3" fontId="8" fillId="0" borderId="4" xfId="1" applyNumberFormat="1" applyFont="1" applyFill="1" applyBorder="1" applyAlignment="1">
      <alignment horizontal="center" wrapText="1"/>
    </xf>
    <xf numFmtId="0" fontId="9" fillId="0" borderId="4" xfId="0" applyFont="1" applyBorder="1" applyAlignment="1">
      <alignment horizontal="center" vertical="center"/>
    </xf>
    <xf numFmtId="165" fontId="6" fillId="0" borderId="1" xfId="2" applyNumberFormat="1" applyFont="1" applyFill="1" applyBorder="1" applyAlignment="1">
      <alignment vertical="top" wrapText="1"/>
    </xf>
    <xf numFmtId="3" fontId="9" fillId="0" borderId="4" xfId="0" applyNumberFormat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right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4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3" fontId="10" fillId="0" borderId="0" xfId="0" applyNumberFormat="1" applyFont="1"/>
    <xf numFmtId="0" fontId="6" fillId="0" borderId="0" xfId="0" applyFont="1"/>
    <xf numFmtId="0" fontId="8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center"/>
    </xf>
    <xf numFmtId="43" fontId="9" fillId="0" borderId="0" xfId="1" applyFont="1" applyFill="1"/>
    <xf numFmtId="0" fontId="9" fillId="0" borderId="0" xfId="0" applyFont="1" applyFill="1"/>
    <xf numFmtId="0" fontId="9" fillId="0" borderId="4" xfId="0" applyFont="1" applyBorder="1" applyAlignment="1">
      <alignment wrapText="1"/>
    </xf>
    <xf numFmtId="3" fontId="9" fillId="0" borderId="4" xfId="0" applyNumberFormat="1" applyFont="1" applyFill="1" applyBorder="1" applyAlignment="1"/>
    <xf numFmtId="3" fontId="9" fillId="0" borderId="4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left" vertical="top" wrapText="1"/>
    </xf>
    <xf numFmtId="165" fontId="6" fillId="0" borderId="4" xfId="2" applyNumberFormat="1" applyFont="1" applyFill="1" applyBorder="1" applyAlignment="1">
      <alignment vertical="top" wrapText="1"/>
    </xf>
    <xf numFmtId="0" fontId="9" fillId="0" borderId="9" xfId="0" applyFont="1" applyBorder="1" applyAlignment="1">
      <alignment horizontal="center"/>
    </xf>
    <xf numFmtId="0" fontId="14" fillId="2" borderId="3" xfId="0" applyFont="1" applyFill="1" applyBorder="1" applyAlignment="1">
      <alignment vertical="top" wrapText="1"/>
    </xf>
    <xf numFmtId="165" fontId="5" fillId="0" borderId="3" xfId="2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7" fillId="0" borderId="3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0" fontId="14" fillId="0" borderId="3" xfId="0" applyFont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14" fillId="0" borderId="3" xfId="0" applyFont="1" applyBorder="1" applyAlignment="1">
      <alignment horizontal="left" vertical="top" wrapText="1"/>
    </xf>
    <xf numFmtId="165" fontId="5" fillId="0" borderId="10" xfId="2" applyNumberFormat="1" applyFont="1" applyFill="1" applyBorder="1" applyAlignment="1">
      <alignment vertical="top" wrapText="1"/>
    </xf>
    <xf numFmtId="165" fontId="5" fillId="0" borderId="17" xfId="2" applyNumberFormat="1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65" fontId="5" fillId="0" borderId="19" xfId="2" applyNumberFormat="1" applyFont="1" applyFill="1" applyBorder="1" applyAlignment="1">
      <alignment vertical="top" wrapText="1"/>
    </xf>
    <xf numFmtId="0" fontId="7" fillId="0" borderId="1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165" fontId="5" fillId="0" borderId="20" xfId="2" applyNumberFormat="1" applyFont="1" applyFill="1" applyBorder="1" applyAlignment="1">
      <alignment vertical="top" wrapText="1"/>
    </xf>
    <xf numFmtId="0" fontId="5" fillId="0" borderId="20" xfId="0" applyFont="1" applyFill="1" applyBorder="1" applyAlignment="1">
      <alignment horizontal="center" vertical="top"/>
    </xf>
    <xf numFmtId="0" fontId="14" fillId="0" borderId="20" xfId="0" applyFont="1" applyBorder="1" applyAlignment="1">
      <alignment vertical="top" wrapText="1"/>
    </xf>
    <xf numFmtId="165" fontId="4" fillId="0" borderId="3" xfId="2" applyNumberFormat="1" applyFont="1" applyFill="1" applyBorder="1" applyAlignment="1">
      <alignment vertical="top" wrapText="1"/>
    </xf>
    <xf numFmtId="0" fontId="4" fillId="0" borderId="0" xfId="0" applyFont="1" applyAlignment="1"/>
    <xf numFmtId="0" fontId="4" fillId="0" borderId="0" xfId="0" applyFont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/>
    <xf numFmtId="0" fontId="17" fillId="0" borderId="0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0" borderId="0" xfId="0" applyFont="1" applyFill="1" applyAlignment="1">
      <alignment vertical="top"/>
    </xf>
    <xf numFmtId="0" fontId="5" fillId="0" borderId="0" xfId="0" applyFont="1" applyFill="1"/>
    <xf numFmtId="3" fontId="5" fillId="0" borderId="0" xfId="0" applyNumberFormat="1" applyFont="1" applyFill="1"/>
    <xf numFmtId="0" fontId="4" fillId="0" borderId="0" xfId="0" applyFont="1" applyFill="1" applyAlignment="1">
      <alignment vertical="top"/>
    </xf>
    <xf numFmtId="0" fontId="4" fillId="0" borderId="0" xfId="0" applyFont="1" applyFill="1"/>
    <xf numFmtId="165" fontId="5" fillId="0" borderId="4" xfId="1" applyNumberFormat="1" applyFont="1" applyBorder="1" applyAlignment="1">
      <alignment vertical="top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top"/>
    </xf>
    <xf numFmtId="165" fontId="5" fillId="0" borderId="0" xfId="1" applyNumberFormat="1" applyFont="1" applyBorder="1" applyAlignment="1">
      <alignment vertical="top"/>
    </xf>
    <xf numFmtId="0" fontId="5" fillId="0" borderId="0" xfId="0" applyFont="1" applyBorder="1" applyAlignment="1">
      <alignment horizontal="center"/>
    </xf>
    <xf numFmtId="165" fontId="5" fillId="0" borderId="0" xfId="0" applyNumberFormat="1" applyFont="1" applyAlignment="1">
      <alignment vertical="top"/>
    </xf>
    <xf numFmtId="3" fontId="5" fillId="0" borderId="0" xfId="0" applyNumberFormat="1" applyFont="1"/>
    <xf numFmtId="0" fontId="5" fillId="0" borderId="5" xfId="0" applyFont="1" applyFill="1" applyBorder="1" applyAlignment="1">
      <alignment vertical="top" wrapText="1"/>
    </xf>
    <xf numFmtId="3" fontId="5" fillId="0" borderId="5" xfId="2" applyNumberFormat="1" applyFont="1" applyFill="1" applyBorder="1" applyAlignment="1">
      <alignment vertical="top"/>
    </xf>
    <xf numFmtId="0" fontId="5" fillId="0" borderId="6" xfId="0" applyFont="1" applyFill="1" applyBorder="1" applyAlignment="1">
      <alignment vertical="top" wrapText="1"/>
    </xf>
    <xf numFmtId="3" fontId="5" fillId="0" borderId="6" xfId="2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vertical="top"/>
    </xf>
    <xf numFmtId="0" fontId="4" fillId="0" borderId="7" xfId="0" applyFont="1" applyFill="1" applyBorder="1" applyAlignment="1">
      <alignment vertical="top" wrapText="1"/>
    </xf>
    <xf numFmtId="3" fontId="4" fillId="0" borderId="7" xfId="2" applyNumberFormat="1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165" fontId="5" fillId="0" borderId="0" xfId="1" applyNumberFormat="1" applyFont="1" applyFill="1" applyBorder="1" applyAlignment="1">
      <alignment horizontal="center" vertical="top"/>
    </xf>
    <xf numFmtId="165" fontId="5" fillId="0" borderId="0" xfId="1" applyNumberFormat="1" applyFont="1" applyFill="1" applyBorder="1" applyAlignment="1">
      <alignment vertical="top" wrapText="1"/>
    </xf>
    <xf numFmtId="165" fontId="5" fillId="0" borderId="0" xfId="1" applyNumberFormat="1" applyFont="1" applyFill="1" applyBorder="1" applyAlignment="1">
      <alignment vertical="top"/>
    </xf>
    <xf numFmtId="165" fontId="18" fillId="0" borderId="0" xfId="0" applyNumberFormat="1" applyFont="1"/>
    <xf numFmtId="165" fontId="5" fillId="0" borderId="3" xfId="1" applyNumberFormat="1" applyFont="1" applyFill="1" applyBorder="1" applyAlignment="1">
      <alignment vertical="top" wrapText="1"/>
    </xf>
    <xf numFmtId="165" fontId="5" fillId="0" borderId="22" xfId="2" applyNumberFormat="1" applyFont="1" applyFill="1" applyBorder="1" applyAlignment="1">
      <alignment vertical="top" wrapText="1"/>
    </xf>
    <xf numFmtId="0" fontId="7" fillId="0" borderId="18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20" fillId="0" borderId="20" xfId="0" applyFont="1" applyFill="1" applyBorder="1" applyAlignment="1">
      <alignment horizontal="center" vertical="top"/>
    </xf>
    <xf numFmtId="0" fontId="21" fillId="0" borderId="20" xfId="0" applyFont="1" applyFill="1" applyBorder="1" applyAlignment="1">
      <alignment horizontal="center" vertical="top" wrapText="1"/>
    </xf>
    <xf numFmtId="0" fontId="21" fillId="0" borderId="20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center" vertical="top"/>
    </xf>
    <xf numFmtId="0" fontId="21" fillId="0" borderId="3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/>
    </xf>
    <xf numFmtId="0" fontId="22" fillId="0" borderId="3" xfId="0" applyFont="1" applyFill="1" applyBorder="1" applyAlignment="1">
      <alignment horizontal="center" vertical="top" wrapText="1"/>
    </xf>
    <xf numFmtId="165" fontId="5" fillId="0" borderId="20" xfId="1" applyNumberFormat="1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vertical="top" wrapText="1"/>
    </xf>
    <xf numFmtId="165" fontId="5" fillId="2" borderId="3" xfId="1" applyNumberFormat="1" applyFont="1" applyFill="1" applyBorder="1" applyAlignment="1">
      <alignment vertical="top" wrapText="1"/>
    </xf>
    <xf numFmtId="165" fontId="5" fillId="0" borderId="21" xfId="1" applyNumberFormat="1" applyFont="1" applyFill="1" applyBorder="1" applyAlignment="1">
      <alignment vertical="top" wrapText="1"/>
    </xf>
    <xf numFmtId="165" fontId="5" fillId="0" borderId="17" xfId="1" applyNumberFormat="1" applyFont="1" applyFill="1" applyBorder="1" applyAlignment="1">
      <alignment vertical="top" wrapText="1"/>
    </xf>
    <xf numFmtId="3" fontId="8" fillId="0" borderId="11" xfId="0" applyNumberFormat="1" applyFon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3" fontId="11" fillId="0" borderId="9" xfId="0" applyNumberFormat="1" applyFont="1" applyFill="1" applyBorder="1" applyAlignment="1">
      <alignment horizontal="center" vertical="center" wrapText="1"/>
    </xf>
    <xf numFmtId="3" fontId="11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0" fontId="9" fillId="0" borderId="8" xfId="0" applyFont="1" applyBorder="1"/>
    <xf numFmtId="3" fontId="8" fillId="0" borderId="1" xfId="0" applyNumberFormat="1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3" fontId="8" fillId="0" borderId="2" xfId="0" applyNumberFormat="1" applyFont="1" applyBorder="1"/>
    <xf numFmtId="3" fontId="8" fillId="0" borderId="1" xfId="0" applyNumberFormat="1" applyFont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3" fontId="11" fillId="0" borderId="16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wrapText="1"/>
    </xf>
    <xf numFmtId="3" fontId="9" fillId="0" borderId="12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3" fontId="9" fillId="0" borderId="2" xfId="0" applyNumberFormat="1" applyFont="1" applyBorder="1"/>
    <xf numFmtId="3" fontId="9" fillId="0" borderId="1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wrapText="1"/>
    </xf>
    <xf numFmtId="3" fontId="6" fillId="0" borderId="16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</cellXfs>
  <cellStyles count="3">
    <cellStyle name="Comma" xfId="1" builtinId="3"/>
    <cellStyle name="Comma 4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6"/>
  </sheetPr>
  <dimension ref="A1:Q17"/>
  <sheetViews>
    <sheetView workbookViewId="0">
      <selection activeCell="A15" sqref="A15"/>
    </sheetView>
  </sheetViews>
  <sheetFormatPr defaultRowHeight="13.5"/>
  <cols>
    <col min="1" max="1" width="9.140625" style="8"/>
    <col min="2" max="2" width="59.5703125" style="8" customWidth="1"/>
    <col min="3" max="3" width="9.140625" style="8"/>
    <col min="4" max="4" width="15.7109375" style="8" customWidth="1"/>
    <col min="5" max="5" width="9.140625" style="8"/>
    <col min="6" max="6" width="15.7109375" style="8" customWidth="1"/>
    <col min="7" max="7" width="9.140625" style="8"/>
    <col min="8" max="8" width="15.7109375" style="8" customWidth="1"/>
    <col min="9" max="9" width="9.140625" style="8"/>
    <col min="10" max="10" width="15.7109375" style="8" customWidth="1"/>
    <col min="11" max="14" width="9.140625" style="8"/>
    <col min="15" max="17" width="15.7109375" style="8" customWidth="1"/>
    <col min="18" max="16384" width="9.140625" style="8"/>
  </cols>
  <sheetData>
    <row r="1" spans="1:17" ht="22.5" customHeight="1">
      <c r="A1" s="1" t="s">
        <v>41</v>
      </c>
      <c r="B1" s="2"/>
      <c r="C1" s="3"/>
      <c r="D1" s="4"/>
      <c r="E1" s="5"/>
      <c r="F1" s="6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ht="22.5" customHeight="1">
      <c r="A2" s="7"/>
      <c r="B2" s="2"/>
      <c r="C2" s="3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22.5" customHeight="1">
      <c r="A3" s="128" t="s">
        <v>22</v>
      </c>
      <c r="B3" s="131" t="s">
        <v>5</v>
      </c>
      <c r="C3" s="120" t="s">
        <v>0</v>
      </c>
      <c r="D3" s="121"/>
      <c r="E3" s="124" t="s">
        <v>12</v>
      </c>
      <c r="F3" s="136"/>
      <c r="G3" s="137"/>
      <c r="H3" s="138"/>
      <c r="I3" s="120" t="s">
        <v>7</v>
      </c>
      <c r="J3" s="121"/>
      <c r="K3" s="7"/>
      <c r="L3" s="7"/>
      <c r="M3" s="7"/>
      <c r="N3" s="7"/>
      <c r="O3" s="7"/>
      <c r="P3" s="7"/>
      <c r="Q3" s="7"/>
    </row>
    <row r="4" spans="1:17" ht="22.5" customHeight="1">
      <c r="A4" s="129"/>
      <c r="B4" s="132"/>
      <c r="C4" s="134"/>
      <c r="D4" s="135"/>
      <c r="E4" s="124" t="s">
        <v>24</v>
      </c>
      <c r="F4" s="125"/>
      <c r="G4" s="124" t="s">
        <v>25</v>
      </c>
      <c r="H4" s="125"/>
      <c r="I4" s="122"/>
      <c r="J4" s="123"/>
      <c r="K4" s="7"/>
      <c r="L4" s="7"/>
      <c r="M4" s="7"/>
      <c r="N4" s="7"/>
      <c r="O4" s="7"/>
      <c r="P4" s="7"/>
      <c r="Q4" s="7"/>
    </row>
    <row r="5" spans="1:17" ht="22.5" customHeight="1">
      <c r="A5" s="130"/>
      <c r="B5" s="133"/>
      <c r="C5" s="11" t="s">
        <v>26</v>
      </c>
      <c r="D5" s="12" t="s">
        <v>27</v>
      </c>
      <c r="E5" s="11" t="s">
        <v>26</v>
      </c>
      <c r="F5" s="12" t="s">
        <v>27</v>
      </c>
      <c r="G5" s="11" t="s">
        <v>26</v>
      </c>
      <c r="H5" s="12" t="s">
        <v>27</v>
      </c>
      <c r="I5" s="11" t="s">
        <v>26</v>
      </c>
      <c r="J5" s="12" t="s">
        <v>27</v>
      </c>
      <c r="K5" s="7"/>
      <c r="L5" s="7" t="s">
        <v>28</v>
      </c>
      <c r="M5" s="7" t="s">
        <v>29</v>
      </c>
      <c r="N5" s="7" t="s">
        <v>30</v>
      </c>
      <c r="O5" s="7" t="s">
        <v>31</v>
      </c>
      <c r="P5" s="7" t="s">
        <v>32</v>
      </c>
      <c r="Q5" s="7" t="s">
        <v>33</v>
      </c>
    </row>
    <row r="6" spans="1:17" ht="22.5" customHeight="1">
      <c r="A6" s="13">
        <v>1</v>
      </c>
      <c r="B6" s="14" t="s">
        <v>122</v>
      </c>
      <c r="C6" s="15">
        <f>COUNTIF(โครงการ!$B$6:$B$133,A6)</f>
        <v>55</v>
      </c>
      <c r="D6" s="16">
        <f>SUMIF(โครงการ!$B$6:$B$117,$A6,โครงการ!$F$6:$F$117)</f>
        <v>145256500</v>
      </c>
      <c r="E6" s="15">
        <f t="shared" ref="E6:E11" si="0">L6</f>
        <v>10</v>
      </c>
      <c r="F6" s="35">
        <f t="shared" ref="F6:F11" si="1">O6</f>
        <v>36300000</v>
      </c>
      <c r="G6" s="15">
        <f t="shared" ref="G6:G11" si="2">M6</f>
        <v>16</v>
      </c>
      <c r="H6" s="35">
        <f t="shared" ref="H6:H11" si="3">P6</f>
        <v>65813500</v>
      </c>
      <c r="I6" s="15">
        <f t="shared" ref="I6:I11" si="4">N6</f>
        <v>29</v>
      </c>
      <c r="J6" s="35">
        <f t="shared" ref="J6:J11" si="5">Q6</f>
        <v>43143000</v>
      </c>
      <c r="K6" s="7"/>
      <c r="L6" s="17">
        <f>COUNTIF(โครงการ!G6:G60,$E$13)</f>
        <v>10</v>
      </c>
      <c r="M6" s="17">
        <f>COUNTIF(โครงการ!H6:H60,$E$13)</f>
        <v>16</v>
      </c>
      <c r="N6" s="17">
        <f>COUNTIF(โครงการ!I6:I60,$E$13)</f>
        <v>29</v>
      </c>
      <c r="O6" s="18">
        <f>SUMIF(โครงการ!G6:G60,$E$13,โครงการ!$F6:$F60)</f>
        <v>36300000</v>
      </c>
      <c r="P6" s="18">
        <f>SUMIF(โครงการ!H6:H60,$E$13,โครงการ!$F6:$F60)</f>
        <v>65813500</v>
      </c>
      <c r="Q6" s="18">
        <f>SUMIF(โครงการ!I6:I60,$E$13,โครงการ!$F6:$F60)</f>
        <v>43143000</v>
      </c>
    </row>
    <row r="7" spans="1:17" ht="22.5" customHeight="1">
      <c r="A7" s="19">
        <v>2</v>
      </c>
      <c r="B7" s="37" t="s">
        <v>121</v>
      </c>
      <c r="C7" s="15">
        <f>COUNTIF(โครงการ!$B$6:$B$133,A7)</f>
        <v>24</v>
      </c>
      <c r="D7" s="16">
        <f>SUMIF(โครงการ!$B$6:$B$117,$A7,โครงการ!$F$6:$F$117)</f>
        <v>57421850</v>
      </c>
      <c r="E7" s="15">
        <f t="shared" si="0"/>
        <v>3</v>
      </c>
      <c r="F7" s="35">
        <f t="shared" si="1"/>
        <v>11081200</v>
      </c>
      <c r="G7" s="15">
        <f t="shared" si="2"/>
        <v>21</v>
      </c>
      <c r="H7" s="35">
        <f t="shared" si="3"/>
        <v>46340650</v>
      </c>
      <c r="I7" s="15">
        <f t="shared" si="4"/>
        <v>0</v>
      </c>
      <c r="J7" s="35">
        <f t="shared" si="5"/>
        <v>0</v>
      </c>
      <c r="K7" s="7"/>
      <c r="L7" s="17">
        <f>COUNTIF(โครงการ!G61:G84,$E$13)</f>
        <v>3</v>
      </c>
      <c r="M7" s="17">
        <f>COUNTIF(โครงการ!H61:H84,$E$13)</f>
        <v>21</v>
      </c>
      <c r="N7" s="17">
        <f>COUNTIF(โครงการ!I61:I84,$E$13)</f>
        <v>0</v>
      </c>
      <c r="O7" s="18">
        <f>SUMIF(โครงการ!G61:G84,$E$13,โครงการ!$F61:$F84)</f>
        <v>11081200</v>
      </c>
      <c r="P7" s="18">
        <f>SUMIF(โครงการ!H61:H84,$E$13,โครงการ!$F61:$F84)</f>
        <v>46340650</v>
      </c>
      <c r="Q7" s="18">
        <f>SUMIF(โครงการ!I61:I84,$E$13,โครงการ!$F61:$F84)</f>
        <v>0</v>
      </c>
    </row>
    <row r="8" spans="1:17" ht="22.5" customHeight="1">
      <c r="A8" s="19">
        <v>3</v>
      </c>
      <c r="B8" s="37" t="s">
        <v>120</v>
      </c>
      <c r="C8" s="15">
        <f>COUNTIF(โครงการ!$B$6:$B$133,A8)</f>
        <v>12</v>
      </c>
      <c r="D8" s="16">
        <f>SUMIF(โครงการ!$B$6:$B$117,$A8,โครงการ!$F$6:$F$117)</f>
        <v>60030000</v>
      </c>
      <c r="E8" s="15">
        <f t="shared" si="0"/>
        <v>8</v>
      </c>
      <c r="F8" s="35">
        <f t="shared" si="1"/>
        <v>44500000</v>
      </c>
      <c r="G8" s="15">
        <f t="shared" si="2"/>
        <v>4</v>
      </c>
      <c r="H8" s="35">
        <f t="shared" si="3"/>
        <v>15530000</v>
      </c>
      <c r="I8" s="15">
        <f t="shared" si="4"/>
        <v>0</v>
      </c>
      <c r="J8" s="35">
        <f t="shared" si="5"/>
        <v>0</v>
      </c>
      <c r="K8" s="7"/>
      <c r="L8" s="17">
        <f>COUNTIF(โครงการ!G85:G97,$E$13)</f>
        <v>8</v>
      </c>
      <c r="M8" s="17">
        <f>COUNTIF(โครงการ!H85:H97,$E$13)</f>
        <v>4</v>
      </c>
      <c r="N8" s="17">
        <f>COUNTIF(โครงการ!I85:I97,$E$13)</f>
        <v>0</v>
      </c>
      <c r="O8" s="18">
        <f>SUMIF(โครงการ!G85:G97,$E$13,โครงการ!$F85:$F97)</f>
        <v>44500000</v>
      </c>
      <c r="P8" s="18">
        <f>SUMIF(โครงการ!H85:H97,$E$13,โครงการ!$F85:$F97)</f>
        <v>15530000</v>
      </c>
      <c r="Q8" s="18">
        <f>SUMIF(โครงการ!I85:I97,$E$13,โครงการ!$F85:$F97)</f>
        <v>0</v>
      </c>
    </row>
    <row r="9" spans="1:17" ht="44.25" customHeight="1">
      <c r="A9" s="19">
        <v>4</v>
      </c>
      <c r="B9" s="37" t="s">
        <v>190</v>
      </c>
      <c r="C9" s="15">
        <f>COUNTIF(โครงการ!$B$6:$B$133,A9)</f>
        <v>10</v>
      </c>
      <c r="D9" s="16">
        <f>SUMIF(โครงการ!$B$6:$B$117,$A9,โครงการ!$F$6:$F$117)</f>
        <v>142630000</v>
      </c>
      <c r="E9" s="15">
        <f t="shared" si="0"/>
        <v>6</v>
      </c>
      <c r="F9" s="35">
        <f t="shared" si="1"/>
        <v>83130000</v>
      </c>
      <c r="G9" s="15">
        <f t="shared" si="2"/>
        <v>4</v>
      </c>
      <c r="H9" s="35">
        <f t="shared" si="3"/>
        <v>59500000</v>
      </c>
      <c r="I9" s="15">
        <f t="shared" si="4"/>
        <v>0</v>
      </c>
      <c r="J9" s="35">
        <f t="shared" si="5"/>
        <v>0</v>
      </c>
      <c r="K9" s="7"/>
      <c r="L9" s="17">
        <f>COUNTIF(โครงการ!G98:G107,$E$13)</f>
        <v>6</v>
      </c>
      <c r="M9" s="17">
        <f>COUNTIF(โครงการ!H98:H107,$E$13)</f>
        <v>4</v>
      </c>
      <c r="N9" s="17">
        <f>COUNTIF(โครงการ!I98:I107,$E$13)</f>
        <v>0</v>
      </c>
      <c r="O9" s="18">
        <f>SUMIF(โครงการ!G98:G107,$E$13,โครงการ!$F98:$F107)</f>
        <v>83130000</v>
      </c>
      <c r="P9" s="18">
        <f>SUMIF(โครงการ!H98:H107,$E$13,โครงการ!$F98:$F107)</f>
        <v>59500000</v>
      </c>
      <c r="Q9" s="18">
        <f>SUMIF(โครงการ!I98:I107,$E$13,โครงการ!$F98:$F107)</f>
        <v>0</v>
      </c>
    </row>
    <row r="10" spans="1:17" ht="22.5" customHeight="1">
      <c r="A10" s="19">
        <v>5</v>
      </c>
      <c r="B10" s="20" t="s">
        <v>119</v>
      </c>
      <c r="C10" s="15">
        <f>COUNTIF(โครงการ!$B$6:$B$133,A10)</f>
        <v>9</v>
      </c>
      <c r="D10" s="16">
        <f>SUMIF(โครงการ!$B$6:$B$117,$A10,โครงการ!$F$6:$F$1178)</f>
        <v>50062000</v>
      </c>
      <c r="E10" s="15">
        <f t="shared" si="0"/>
        <v>1</v>
      </c>
      <c r="F10" s="35">
        <f t="shared" si="1"/>
        <v>26000000</v>
      </c>
      <c r="G10" s="15">
        <f t="shared" si="2"/>
        <v>8</v>
      </c>
      <c r="H10" s="35">
        <f t="shared" si="3"/>
        <v>24062000</v>
      </c>
      <c r="I10" s="15">
        <f t="shared" si="4"/>
        <v>0</v>
      </c>
      <c r="J10" s="35">
        <f t="shared" si="5"/>
        <v>0</v>
      </c>
      <c r="K10" s="7"/>
      <c r="L10" s="17">
        <f>COUNTIF(โครงการ!G108:G116,$E$13)</f>
        <v>1</v>
      </c>
      <c r="M10" s="17">
        <f>COUNTIF(โครงการ!H108:H116,$E$13)</f>
        <v>8</v>
      </c>
      <c r="N10" s="17">
        <f>COUNTIF(โครงการ!I108:I116,$E$13)</f>
        <v>0</v>
      </c>
      <c r="O10" s="18">
        <f>SUMIF(โครงการ!G108:G116,$E$13,โครงการ!$F108:$F116)</f>
        <v>26000000</v>
      </c>
      <c r="P10" s="18">
        <f>SUMIF(โครงการ!H108:H116,$E$13,โครงการ!$F108:$F116)</f>
        <v>24062000</v>
      </c>
      <c r="Q10" s="18">
        <f>SUMIF(โครงการ!I108:I116,$E$13,โครงการ!$F108:$F116)</f>
        <v>0</v>
      </c>
    </row>
    <row r="11" spans="1:17" ht="22.5" customHeight="1">
      <c r="A11" s="38">
        <v>6</v>
      </c>
      <c r="B11" s="33" t="s">
        <v>165</v>
      </c>
      <c r="C11" s="15">
        <f>COUNTIF(โครงการ!$B$6:$B$134,A11)</f>
        <v>1</v>
      </c>
      <c r="D11" s="16">
        <f>SUMIF(โครงการ!$B$6:$B$117,$A11,โครงการ!$F$6:$F$117)</f>
        <v>10000000</v>
      </c>
      <c r="E11" s="15">
        <f t="shared" si="0"/>
        <v>1</v>
      </c>
      <c r="F11" s="35">
        <f t="shared" si="1"/>
        <v>10000000</v>
      </c>
      <c r="G11" s="15">
        <f t="shared" si="2"/>
        <v>0</v>
      </c>
      <c r="H11" s="35">
        <f t="shared" si="3"/>
        <v>0</v>
      </c>
      <c r="I11" s="15">
        <f t="shared" si="4"/>
        <v>0</v>
      </c>
      <c r="J11" s="35">
        <f t="shared" si="5"/>
        <v>0</v>
      </c>
      <c r="K11" s="7"/>
      <c r="L11" s="17">
        <f>COUNTIF(โครงการ!G117:G117,$E$13)</f>
        <v>1</v>
      </c>
      <c r="M11" s="17">
        <f>COUNTIF(โครงการ!H117:H117,$E$13)</f>
        <v>0</v>
      </c>
      <c r="N11" s="17">
        <f>COUNTIF(โครงการ!I117:I117,$E$13)</f>
        <v>0</v>
      </c>
      <c r="O11" s="18">
        <f>SUMIF(โครงการ!G117:G117,$E$13,โครงการ!$F117:$F117)</f>
        <v>10000000</v>
      </c>
      <c r="P11" s="18">
        <f>SUMIF(โครงการ!H117:H117,$E$13,โครงการ!$F117:$F117)</f>
        <v>0</v>
      </c>
      <c r="Q11" s="18">
        <f>SUMIF(โครงการ!I117:I117,$E$13,โครงการ!$F117:$F117)</f>
        <v>0</v>
      </c>
    </row>
    <row r="12" spans="1:17" ht="22.5" customHeight="1">
      <c r="A12" s="126" t="s">
        <v>34</v>
      </c>
      <c r="B12" s="127"/>
      <c r="C12" s="22">
        <f t="shared" ref="C12:J12" si="6">SUM(C6:C11)</f>
        <v>111</v>
      </c>
      <c r="D12" s="23">
        <f t="shared" si="6"/>
        <v>465400350</v>
      </c>
      <c r="E12" s="22">
        <f t="shared" si="6"/>
        <v>29</v>
      </c>
      <c r="F12" s="23">
        <f t="shared" si="6"/>
        <v>211011200</v>
      </c>
      <c r="G12" s="22">
        <f t="shared" si="6"/>
        <v>53</v>
      </c>
      <c r="H12" s="23">
        <f t="shared" si="6"/>
        <v>211246150</v>
      </c>
      <c r="I12" s="22">
        <f t="shared" si="6"/>
        <v>29</v>
      </c>
      <c r="J12" s="23">
        <f t="shared" si="6"/>
        <v>43143000</v>
      </c>
      <c r="K12" s="7"/>
      <c r="L12" s="24">
        <f t="shared" ref="L12:Q12" si="7">SUM(L6:L11)</f>
        <v>29</v>
      </c>
      <c r="M12" s="24">
        <f t="shared" si="7"/>
        <v>53</v>
      </c>
      <c r="N12" s="24">
        <f t="shared" si="7"/>
        <v>29</v>
      </c>
      <c r="O12" s="24">
        <f t="shared" si="7"/>
        <v>211011200</v>
      </c>
      <c r="P12" s="24">
        <f t="shared" si="7"/>
        <v>211246150</v>
      </c>
      <c r="Q12" s="24">
        <f t="shared" si="7"/>
        <v>43143000</v>
      </c>
    </row>
    <row r="13" spans="1:17" ht="21" hidden="1">
      <c r="A13" s="7"/>
      <c r="B13" s="2"/>
      <c r="C13" s="3"/>
      <c r="D13" s="4"/>
      <c r="E13" s="25" t="s">
        <v>10</v>
      </c>
      <c r="F13" s="6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5" spans="1:17">
      <c r="F15" s="26"/>
      <c r="G15" s="26"/>
    </row>
    <row r="16" spans="1:17" ht="15" customHeight="1">
      <c r="A16" s="27"/>
      <c r="G16" s="26">
        <f>D8-F8-H8</f>
        <v>0</v>
      </c>
      <c r="L16" s="26">
        <f>L12+M12+N12</f>
        <v>111</v>
      </c>
      <c r="O16" s="26">
        <f>O12+P12+Q12</f>
        <v>465400350</v>
      </c>
    </row>
    <row r="17" spans="15:15">
      <c r="O17" s="26">
        <f>O16-D12</f>
        <v>0</v>
      </c>
    </row>
  </sheetData>
  <mergeCells count="8">
    <mergeCell ref="I3:J4"/>
    <mergeCell ref="E4:F4"/>
    <mergeCell ref="G4:H4"/>
    <mergeCell ref="A12:B12"/>
    <mergeCell ref="A3:A5"/>
    <mergeCell ref="B3:B5"/>
    <mergeCell ref="C3:D4"/>
    <mergeCell ref="E3:H3"/>
  </mergeCells>
  <phoneticPr fontId="3" type="noConversion"/>
  <pageMargins left="0.75" right="0.75" top="1" bottom="1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J17"/>
  <sheetViews>
    <sheetView workbookViewId="0">
      <selection activeCell="B34" sqref="B34"/>
    </sheetView>
  </sheetViews>
  <sheetFormatPr defaultRowHeight="13.5"/>
  <cols>
    <col min="1" max="1" width="9.140625" style="8"/>
    <col min="2" max="2" width="36.42578125" style="8" customWidth="1"/>
    <col min="3" max="3" width="9.140625" style="8"/>
    <col min="4" max="5" width="12.28515625" style="8" customWidth="1"/>
    <col min="6" max="6" width="13.7109375" style="8" customWidth="1"/>
    <col min="7" max="7" width="9.140625" style="8"/>
    <col min="8" max="8" width="12.140625" style="8" customWidth="1"/>
    <col min="9" max="9" width="9.140625" style="8"/>
    <col min="10" max="10" width="12.42578125" style="8" bestFit="1" customWidth="1"/>
    <col min="11" max="16384" width="9.140625" style="8"/>
  </cols>
  <sheetData>
    <row r="1" spans="1:10" ht="21">
      <c r="A1" s="28" t="s">
        <v>41</v>
      </c>
      <c r="B1" s="29"/>
      <c r="C1" s="30"/>
      <c r="D1" s="31"/>
      <c r="E1" s="5"/>
      <c r="F1" s="6"/>
      <c r="G1" s="7"/>
      <c r="H1" s="7"/>
      <c r="I1" s="7"/>
      <c r="J1" s="7"/>
    </row>
    <row r="2" spans="1:10" ht="21">
      <c r="A2" s="32"/>
      <c r="B2" s="29"/>
      <c r="C2" s="30"/>
      <c r="D2" s="31"/>
      <c r="E2" s="5"/>
      <c r="F2" s="6"/>
      <c r="G2" s="7"/>
      <c r="H2" s="7"/>
      <c r="I2" s="7"/>
      <c r="J2" s="7"/>
    </row>
    <row r="3" spans="1:10" ht="21">
      <c r="A3" s="145" t="s">
        <v>22</v>
      </c>
      <c r="B3" s="148" t="s">
        <v>13</v>
      </c>
      <c r="C3" s="139" t="s">
        <v>23</v>
      </c>
      <c r="D3" s="140"/>
      <c r="E3" s="143" t="s">
        <v>12</v>
      </c>
      <c r="F3" s="151"/>
      <c r="G3" s="152"/>
      <c r="H3" s="153"/>
      <c r="I3" s="139" t="s">
        <v>7</v>
      </c>
      <c r="J3" s="140"/>
    </row>
    <row r="4" spans="1:10" ht="21">
      <c r="A4" s="146"/>
      <c r="B4" s="149"/>
      <c r="C4" s="141"/>
      <c r="D4" s="142"/>
      <c r="E4" s="143" t="s">
        <v>24</v>
      </c>
      <c r="F4" s="144"/>
      <c r="G4" s="143" t="s">
        <v>25</v>
      </c>
      <c r="H4" s="144"/>
      <c r="I4" s="141"/>
      <c r="J4" s="142"/>
    </row>
    <row r="5" spans="1:10" ht="21">
      <c r="A5" s="147"/>
      <c r="B5" s="150"/>
      <c r="C5" s="9" t="s">
        <v>26</v>
      </c>
      <c r="D5" s="10" t="s">
        <v>27</v>
      </c>
      <c r="E5" s="9" t="s">
        <v>26</v>
      </c>
      <c r="F5" s="10" t="s">
        <v>27</v>
      </c>
      <c r="G5" s="9" t="s">
        <v>26</v>
      </c>
      <c r="H5" s="10" t="s">
        <v>27</v>
      </c>
      <c r="I5" s="9" t="s">
        <v>26</v>
      </c>
      <c r="J5" s="10" t="s">
        <v>27</v>
      </c>
    </row>
    <row r="6" spans="1:10" ht="21">
      <c r="A6" s="13">
        <v>1</v>
      </c>
      <c r="B6" s="33" t="s">
        <v>14</v>
      </c>
      <c r="C6" s="15">
        <f>COUNTIF(โครงการ!$L$6:$L$134,A6)</f>
        <v>0</v>
      </c>
      <c r="D6" s="16">
        <f>SUMIF(โครงการ!$L$6:$L$134,$A6,โครงการ!$F$6:$F$134)</f>
        <v>0</v>
      </c>
      <c r="E6" s="15">
        <f>โครงการ!P118</f>
        <v>0</v>
      </c>
      <c r="F6" s="35">
        <f>โครงการ!P120</f>
        <v>0</v>
      </c>
      <c r="G6" s="15">
        <f>โครงการ!X118</f>
        <v>0</v>
      </c>
      <c r="H6" s="34">
        <f>โครงการ!X120</f>
        <v>0</v>
      </c>
      <c r="I6" s="15">
        <f>โครงการ!AF118</f>
        <v>0</v>
      </c>
      <c r="J6" s="34">
        <f>โครงการ!AF120</f>
        <v>0</v>
      </c>
    </row>
    <row r="7" spans="1:10" ht="21">
      <c r="A7" s="19">
        <v>2</v>
      </c>
      <c r="B7" s="33" t="s">
        <v>15</v>
      </c>
      <c r="C7" s="15">
        <f>COUNTIF(โครงการ!$L$6:$L$134,A7)</f>
        <v>19</v>
      </c>
      <c r="D7" s="16">
        <f>SUMIF(โครงการ!$L$6:$L$134,$A7,โครงการ!$F$6:$F$134)</f>
        <v>139540000</v>
      </c>
      <c r="E7" s="15">
        <f>โครงการ!Q118</f>
        <v>7</v>
      </c>
      <c r="F7" s="35">
        <f>โครงการ!Q120</f>
        <v>70500000</v>
      </c>
      <c r="G7" s="15">
        <f>โครงการ!Y118</f>
        <v>1</v>
      </c>
      <c r="H7" s="34">
        <f>โครงการ!Y120</f>
        <v>52000000</v>
      </c>
      <c r="I7" s="15">
        <f>โครงการ!AG118</f>
        <v>11</v>
      </c>
      <c r="J7" s="34">
        <f>โครงการ!AG120</f>
        <v>17040000</v>
      </c>
    </row>
    <row r="8" spans="1:10" ht="21">
      <c r="A8" s="19">
        <v>3</v>
      </c>
      <c r="B8" s="33" t="s">
        <v>16</v>
      </c>
      <c r="C8" s="15">
        <f>COUNTIF(โครงการ!$L$6:$L$134,A8)</f>
        <v>11</v>
      </c>
      <c r="D8" s="16">
        <f>SUMIF(โครงการ!$L$6:$L$134,$A8,โครงการ!$F$6:$F$134)</f>
        <v>30980000</v>
      </c>
      <c r="E8" s="15">
        <f>โครงการ!R118</f>
        <v>5</v>
      </c>
      <c r="F8" s="35">
        <f>โครงการ!R120</f>
        <v>13500000</v>
      </c>
      <c r="G8" s="15">
        <f>โครงการ!Z118</f>
        <v>6</v>
      </c>
      <c r="H8" s="34">
        <f>โครงการ!Z120</f>
        <v>17480000</v>
      </c>
      <c r="I8" s="15">
        <f>โครงการ!AH118</f>
        <v>0</v>
      </c>
      <c r="J8" s="34">
        <f>โครงการ!AH120</f>
        <v>0</v>
      </c>
    </row>
    <row r="9" spans="1:10" ht="21">
      <c r="A9" s="19">
        <v>4</v>
      </c>
      <c r="B9" s="33" t="s">
        <v>17</v>
      </c>
      <c r="C9" s="15">
        <f>COUNTIF(โครงการ!$L$6:$L$134,A9)</f>
        <v>1</v>
      </c>
      <c r="D9" s="16">
        <f>SUMIF(โครงการ!$L$6:$L$134,$A9,โครงการ!$F$6:$F$134)</f>
        <v>4000000</v>
      </c>
      <c r="E9" s="15">
        <f>โครงการ!S118</f>
        <v>1</v>
      </c>
      <c r="F9" s="35">
        <f>โครงการ!S120</f>
        <v>4000000</v>
      </c>
      <c r="G9" s="15">
        <f>โครงการ!AA118</f>
        <v>0</v>
      </c>
      <c r="H9" s="34">
        <f>โครงการ!AA120</f>
        <v>0</v>
      </c>
      <c r="I9" s="15">
        <f>โครงการ!AI118</f>
        <v>0</v>
      </c>
      <c r="J9" s="34">
        <f>โครงการ!AI120</f>
        <v>0</v>
      </c>
    </row>
    <row r="10" spans="1:10" ht="21">
      <c r="A10" s="21">
        <v>5</v>
      </c>
      <c r="B10" s="33" t="s">
        <v>18</v>
      </c>
      <c r="C10" s="15">
        <f>COUNTIF(โครงการ!$L$6:$L$134,A10)</f>
        <v>7</v>
      </c>
      <c r="D10" s="16">
        <f>SUMIF(โครงการ!$L$6:$L$134,$A10,โครงการ!$F$6:$F$134)</f>
        <v>31000000</v>
      </c>
      <c r="E10" s="15">
        <f>โครงการ!T118</f>
        <v>3</v>
      </c>
      <c r="F10" s="35">
        <f>โครงการ!T120</f>
        <v>17000000</v>
      </c>
      <c r="G10" s="15">
        <f>โครงการ!AB118</f>
        <v>4</v>
      </c>
      <c r="H10" s="34">
        <f>โครงการ!AB120</f>
        <v>14000000</v>
      </c>
      <c r="I10" s="15">
        <f>โครงการ!AJ118</f>
        <v>0</v>
      </c>
      <c r="J10" s="34">
        <f>โครงการ!AJ120</f>
        <v>0</v>
      </c>
    </row>
    <row r="11" spans="1:10" ht="21">
      <c r="A11" s="19">
        <v>6</v>
      </c>
      <c r="B11" s="33" t="s">
        <v>19</v>
      </c>
      <c r="C11" s="15">
        <f>COUNTIF(โครงการ!$L$6:$L$134,A11)</f>
        <v>18</v>
      </c>
      <c r="D11" s="16">
        <f>SUMIF(โครงการ!$L$6:$L$134,$A11,โครงการ!$F$6:$F$134)</f>
        <v>26103000</v>
      </c>
      <c r="E11" s="15">
        <f>โครงการ!U118</f>
        <v>0</v>
      </c>
      <c r="F11" s="35">
        <f>โครงการ!U120</f>
        <v>0</v>
      </c>
      <c r="G11" s="15">
        <f>โครงการ!AC118</f>
        <v>0</v>
      </c>
      <c r="H11" s="34">
        <f>โครงการ!AC120</f>
        <v>0</v>
      </c>
      <c r="I11" s="15">
        <f>โครงการ!AK118</f>
        <v>18</v>
      </c>
      <c r="J11" s="34">
        <f>โครงการ!AK120</f>
        <v>26103000</v>
      </c>
    </row>
    <row r="12" spans="1:10" ht="21">
      <c r="A12" s="19">
        <v>7</v>
      </c>
      <c r="B12" s="33" t="s">
        <v>20</v>
      </c>
      <c r="C12" s="15">
        <f>COUNTIF(โครงการ!$L$6:$L$134,A12)</f>
        <v>5</v>
      </c>
      <c r="D12" s="16">
        <f>SUMIF(โครงการ!$L$6:$L$134,$A12,โครงการ!$F$6:$F$134)</f>
        <v>32333500</v>
      </c>
      <c r="E12" s="15">
        <f>โครงการ!V118</f>
        <v>1</v>
      </c>
      <c r="F12" s="35">
        <f>โครงการ!V120</f>
        <v>1800000</v>
      </c>
      <c r="G12" s="15">
        <f>โครงการ!AD118</f>
        <v>4</v>
      </c>
      <c r="H12" s="34">
        <f>โครงการ!AD120</f>
        <v>30533500</v>
      </c>
      <c r="I12" s="15">
        <f>โครงการ!AL118</f>
        <v>0</v>
      </c>
      <c r="J12" s="34">
        <f>โครงการ!AL120</f>
        <v>0</v>
      </c>
    </row>
    <row r="13" spans="1:10" ht="21">
      <c r="A13" s="19">
        <v>8</v>
      </c>
      <c r="B13" s="33" t="s">
        <v>21</v>
      </c>
      <c r="C13" s="15">
        <f>COUNTIF(โครงการ!$L$6:$L$134,A13)</f>
        <v>50</v>
      </c>
      <c r="D13" s="16">
        <f>SUMIF(โครงการ!$L$6:$L$134,$A13,โครงการ!$F$6:$F$134)</f>
        <v>201443850</v>
      </c>
      <c r="E13" s="15">
        <f>โครงการ!W118</f>
        <v>12</v>
      </c>
      <c r="F13" s="35">
        <f>โครงการ!W120</f>
        <v>104211200</v>
      </c>
      <c r="G13" s="15">
        <f>โครงการ!AE118</f>
        <v>38</v>
      </c>
      <c r="H13" s="34">
        <f>โครงการ!AE120</f>
        <v>97232650</v>
      </c>
      <c r="I13" s="15">
        <f>โครงการ!AM118</f>
        <v>0</v>
      </c>
      <c r="J13" s="34">
        <f>โครงการ!AM120</f>
        <v>0</v>
      </c>
    </row>
    <row r="14" spans="1:10" ht="21">
      <c r="A14" s="126" t="s">
        <v>34</v>
      </c>
      <c r="B14" s="127"/>
      <c r="C14" s="22">
        <f>SUM(C6:C13)</f>
        <v>111</v>
      </c>
      <c r="D14" s="22">
        <f>SUM(D6:D13)</f>
        <v>465400350</v>
      </c>
      <c r="E14" s="22">
        <f t="shared" ref="E14:J14" si="0">SUM(E6:E13)</f>
        <v>29</v>
      </c>
      <c r="F14" s="23">
        <f t="shared" si="0"/>
        <v>211011200</v>
      </c>
      <c r="G14" s="22">
        <f t="shared" si="0"/>
        <v>53</v>
      </c>
      <c r="H14" s="22">
        <f t="shared" si="0"/>
        <v>211246150</v>
      </c>
      <c r="I14" s="22">
        <f t="shared" si="0"/>
        <v>29</v>
      </c>
      <c r="J14" s="23">
        <f t="shared" si="0"/>
        <v>43143000</v>
      </c>
    </row>
    <row r="16" spans="1:10">
      <c r="F16" s="26"/>
    </row>
    <row r="17" spans="1:1" ht="21">
      <c r="A17" s="27"/>
    </row>
  </sheetData>
  <mergeCells count="8">
    <mergeCell ref="I3:J4"/>
    <mergeCell ref="E4:F4"/>
    <mergeCell ref="G4:H4"/>
    <mergeCell ref="A14:B14"/>
    <mergeCell ref="A3:A5"/>
    <mergeCell ref="B3:B5"/>
    <mergeCell ref="C3:D4"/>
    <mergeCell ref="E3:H3"/>
  </mergeCells>
  <phoneticPr fontId="3" type="noConversion"/>
  <pageMargins left="0.75" right="0.16" top="1" bottom="1" header="0.5" footer="0.5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AM160"/>
  <sheetViews>
    <sheetView tabSelected="1" view="pageBreakPreview" zoomScaleNormal="90" zoomScaleSheetLayoutView="100" workbookViewId="0">
      <pane xSplit="3" ySplit="5" topLeftCell="E114" activePane="bottomRight" state="frozen"/>
      <selection pane="topRight" activeCell="D1" sqref="D1"/>
      <selection pane="bottomLeft" activeCell="A6" sqref="A6"/>
      <selection pane="bottomRight" activeCell="J117" sqref="J117"/>
    </sheetView>
  </sheetViews>
  <sheetFormatPr defaultRowHeight="18.75"/>
  <cols>
    <col min="1" max="1" width="6.28515625" style="65" customWidth="1"/>
    <col min="2" max="2" width="5.7109375" style="67" hidden="1" customWidth="1"/>
    <col min="3" max="3" width="11.85546875" style="67" hidden="1" customWidth="1"/>
    <col min="4" max="4" width="22" style="63" customWidth="1"/>
    <col min="5" max="5" width="38.7109375" style="63" customWidth="1"/>
    <col min="6" max="6" width="15.140625" style="64" customWidth="1"/>
    <col min="7" max="7" width="10.42578125" style="63" customWidth="1"/>
    <col min="8" max="8" width="10.140625" style="63" customWidth="1"/>
    <col min="9" max="9" width="11" style="63" customWidth="1"/>
    <col min="10" max="10" width="35.140625" style="65" customWidth="1"/>
    <col min="11" max="11" width="35.140625" style="65" hidden="1" customWidth="1"/>
    <col min="12" max="12" width="20.28515625" style="64" customWidth="1"/>
    <col min="13" max="13" width="13.42578125" style="63" customWidth="1"/>
    <col min="14" max="14" width="14.42578125" style="63" customWidth="1"/>
    <col min="15" max="15" width="12.5703125" style="63" customWidth="1"/>
    <col min="16" max="16" width="11.5703125" style="63" customWidth="1"/>
    <col min="17" max="17" width="12" style="63" customWidth="1"/>
    <col min="18" max="18" width="12.5703125" style="63" customWidth="1"/>
    <col min="19" max="21" width="12" style="63" customWidth="1"/>
    <col min="22" max="22" width="10.85546875" style="63" customWidth="1"/>
    <col min="23" max="24" width="12" style="63" customWidth="1"/>
    <col min="25" max="25" width="13.28515625" style="63" customWidth="1"/>
    <col min="26" max="28" width="12" style="63" customWidth="1"/>
    <col min="29" max="29" width="13.28515625" style="63" customWidth="1"/>
    <col min="30" max="30" width="10.85546875" style="63" customWidth="1"/>
    <col min="31" max="31" width="13.28515625" style="63" customWidth="1"/>
    <col min="32" max="32" width="9.140625" style="63" customWidth="1"/>
    <col min="33" max="33" width="10.85546875" style="63" customWidth="1"/>
    <col min="34" max="34" width="12" style="63" customWidth="1"/>
    <col min="35" max="35" width="10.85546875" style="63" customWidth="1"/>
    <col min="36" max="38" width="9.140625" style="63" customWidth="1"/>
    <col min="39" max="39" width="12" style="63" customWidth="1"/>
    <col min="40" max="16384" width="9.140625" style="63"/>
  </cols>
  <sheetData>
    <row r="1" spans="1:39">
      <c r="A1" s="61" t="s">
        <v>123</v>
      </c>
      <c r="B1" s="62"/>
      <c r="C1" s="62"/>
    </row>
    <row r="2" spans="1:39" ht="13.5" customHeight="1">
      <c r="A2" s="61"/>
      <c r="B2" s="62"/>
      <c r="C2" s="62"/>
      <c r="G2" s="66" t="s">
        <v>10</v>
      </c>
    </row>
    <row r="3" spans="1:39" ht="12.75" customHeight="1"/>
    <row r="4" spans="1:39" ht="32.25" customHeight="1">
      <c r="A4" s="159" t="s">
        <v>4</v>
      </c>
      <c r="B4" s="68"/>
      <c r="C4" s="154" t="s">
        <v>35</v>
      </c>
      <c r="D4" s="161" t="s">
        <v>5</v>
      </c>
      <c r="E4" s="161" t="s">
        <v>6</v>
      </c>
      <c r="F4" s="168" t="s">
        <v>210</v>
      </c>
      <c r="G4" s="165" t="s">
        <v>12</v>
      </c>
      <c r="H4" s="166"/>
      <c r="I4" s="163" t="s">
        <v>7</v>
      </c>
      <c r="J4" s="154" t="s">
        <v>11</v>
      </c>
      <c r="K4" s="69"/>
      <c r="P4" s="63" t="s">
        <v>36</v>
      </c>
      <c r="X4" s="63" t="s">
        <v>37</v>
      </c>
      <c r="AF4" s="63" t="s">
        <v>38</v>
      </c>
    </row>
    <row r="5" spans="1:39" ht="37.5">
      <c r="A5" s="160"/>
      <c r="B5" s="70"/>
      <c r="C5" s="167"/>
      <c r="D5" s="162"/>
      <c r="E5" s="162"/>
      <c r="F5" s="169"/>
      <c r="G5" s="71" t="s">
        <v>8</v>
      </c>
      <c r="H5" s="71" t="s">
        <v>9</v>
      </c>
      <c r="I5" s="164"/>
      <c r="J5" s="155"/>
      <c r="K5" s="69"/>
      <c r="M5" s="72" t="s">
        <v>8</v>
      </c>
      <c r="N5" s="72" t="s">
        <v>9</v>
      </c>
      <c r="O5" s="73" t="s">
        <v>7</v>
      </c>
      <c r="P5" s="74">
        <v>1</v>
      </c>
      <c r="Q5" s="74">
        <v>2</v>
      </c>
      <c r="R5" s="74">
        <v>3</v>
      </c>
      <c r="S5" s="74">
        <v>4</v>
      </c>
      <c r="T5" s="74">
        <v>5</v>
      </c>
      <c r="U5" s="74">
        <v>6</v>
      </c>
      <c r="V5" s="74">
        <v>7</v>
      </c>
      <c r="W5" s="74">
        <v>8</v>
      </c>
      <c r="X5" s="75">
        <v>1</v>
      </c>
      <c r="Y5" s="75">
        <v>2</v>
      </c>
      <c r="Z5" s="75">
        <v>3</v>
      </c>
      <c r="AA5" s="75">
        <v>4</v>
      </c>
      <c r="AB5" s="75">
        <v>5</v>
      </c>
      <c r="AC5" s="75">
        <v>6</v>
      </c>
      <c r="AD5" s="75">
        <v>7</v>
      </c>
      <c r="AE5" s="75">
        <v>8</v>
      </c>
      <c r="AF5" s="76">
        <v>1</v>
      </c>
      <c r="AG5" s="76">
        <v>2</v>
      </c>
      <c r="AH5" s="76">
        <v>3</v>
      </c>
      <c r="AI5" s="76">
        <v>4</v>
      </c>
      <c r="AJ5" s="76">
        <v>5</v>
      </c>
      <c r="AK5" s="76">
        <v>6</v>
      </c>
      <c r="AL5" s="76">
        <v>7</v>
      </c>
      <c r="AM5" s="76">
        <v>8</v>
      </c>
    </row>
    <row r="6" spans="1:39" s="78" customFormat="1" ht="93.75">
      <c r="A6" s="57">
        <v>1</v>
      </c>
      <c r="B6" s="58">
        <v>1</v>
      </c>
      <c r="C6" s="58">
        <v>1</v>
      </c>
      <c r="D6" s="57" t="s">
        <v>166</v>
      </c>
      <c r="E6" s="59" t="s">
        <v>177</v>
      </c>
      <c r="F6" s="115">
        <v>8500000</v>
      </c>
      <c r="G6" s="107" t="s">
        <v>10</v>
      </c>
      <c r="H6" s="107"/>
      <c r="I6" s="108"/>
      <c r="J6" s="109" t="s">
        <v>214</v>
      </c>
      <c r="K6" s="43"/>
      <c r="L6" s="77">
        <v>3</v>
      </c>
      <c r="M6" s="78">
        <f>IF(G6=0,0,1)</f>
        <v>1</v>
      </c>
      <c r="N6" s="78">
        <f>IF(H6=0,0,1)</f>
        <v>0</v>
      </c>
      <c r="O6" s="78">
        <f>IF(I6=0,0,1)</f>
        <v>0</v>
      </c>
      <c r="P6" s="79" t="str">
        <f t="shared" ref="P6:P69" si="0">IF(AND($L6=1,$M6=1),$F6,"")</f>
        <v/>
      </c>
      <c r="Q6" s="79" t="str">
        <f t="shared" ref="Q6:Q69" si="1">IF(AND($L6=2,$M6=1),$F6,"")</f>
        <v/>
      </c>
      <c r="R6" s="79">
        <f t="shared" ref="R6:R69" si="2">IF(AND($L6=3,$M6=1),$F6,"")</f>
        <v>8500000</v>
      </c>
      <c r="S6" s="79" t="str">
        <f t="shared" ref="S6:S69" si="3">IF(AND($L6=4,$M6=1),$F6,"")</f>
        <v/>
      </c>
      <c r="T6" s="79" t="str">
        <f t="shared" ref="T6:T69" si="4">IF(AND($L6=5,$M6=1),$F6,"")</f>
        <v/>
      </c>
      <c r="U6" s="79" t="str">
        <f t="shared" ref="U6:U69" si="5">IF(AND($L6=6,$M6=1),$F6,"")</f>
        <v/>
      </c>
      <c r="V6" s="79" t="str">
        <f t="shared" ref="V6:V69" si="6">IF(AND($L6=7,$M6=1),$F6,"")</f>
        <v/>
      </c>
      <c r="W6" s="79" t="str">
        <f t="shared" ref="W6:W69" si="7">IF(AND($L6=8,$M6=1),$F6,"")</f>
        <v/>
      </c>
      <c r="X6" s="79" t="str">
        <f t="shared" ref="X6:X69" si="8">IF(AND($L6=1,$N6=1),$F6,"")</f>
        <v/>
      </c>
      <c r="Y6" s="79" t="str">
        <f t="shared" ref="Y6:Y69" si="9">IF(AND($L6=2,$N6=1),$F6,"")</f>
        <v/>
      </c>
      <c r="Z6" s="79" t="str">
        <f t="shared" ref="Z6:Z69" si="10">IF(AND($L6=3,$N6=1),$F6,"")</f>
        <v/>
      </c>
      <c r="AA6" s="79" t="str">
        <f t="shared" ref="AA6:AA69" si="11">IF(AND($L6=4,$N6=1),$F6,"")</f>
        <v/>
      </c>
      <c r="AB6" s="79" t="str">
        <f t="shared" ref="AB6:AB69" si="12">IF(AND($L6=5,$N6=1),$F6,"")</f>
        <v/>
      </c>
      <c r="AC6" s="79" t="str">
        <f t="shared" ref="AC6:AC69" si="13">IF(AND($L6=6,$N6=1),$F6,"")</f>
        <v/>
      </c>
      <c r="AD6" s="79" t="str">
        <f t="shared" ref="AD6:AD69" si="14">IF(AND($L6=7,$N6=1),$F6,"")</f>
        <v/>
      </c>
      <c r="AE6" s="79" t="str">
        <f t="shared" ref="AE6:AE69" si="15">IF(AND($L6=8,$N6=1),$F6,"")</f>
        <v/>
      </c>
      <c r="AF6" s="78" t="str">
        <f t="shared" ref="AF6:AF69" si="16">IF(AND($L6=1,$O6=1),$F6,"")</f>
        <v/>
      </c>
      <c r="AG6" s="78" t="str">
        <f t="shared" ref="AG6:AG69" si="17">IF(AND($L6=2,$O6=1),$F6,"")</f>
        <v/>
      </c>
      <c r="AH6" s="78" t="str">
        <f t="shared" ref="AH6:AH69" si="18">IF(AND($L6=3,$O6=1),$F6,"")</f>
        <v/>
      </c>
      <c r="AI6" s="78" t="str">
        <f t="shared" ref="AI6:AI69" si="19">IF(AND($L6=4,$O6=1),$F6,"")</f>
        <v/>
      </c>
      <c r="AJ6" s="78" t="str">
        <f t="shared" ref="AJ6:AJ69" si="20">IF(AND($L6=5,$O6=1),$F6,"")</f>
        <v/>
      </c>
      <c r="AK6" s="78" t="str">
        <f t="shared" ref="AK6:AK69" si="21">IF(AND($L6=6,$O6=1),$F6,"")</f>
        <v/>
      </c>
      <c r="AL6" s="78" t="str">
        <f t="shared" ref="AL6:AL69" si="22">IF(AND($L6=7,$O6=1),$F6,"")</f>
        <v/>
      </c>
      <c r="AM6" s="78" t="str">
        <f t="shared" ref="AM6:AM69" si="23">IF(AND($L6=8,$O6=1),$F6,"")</f>
        <v/>
      </c>
    </row>
    <row r="7" spans="1:39" s="78" customFormat="1" ht="150">
      <c r="A7" s="40">
        <v>2</v>
      </c>
      <c r="B7" s="41">
        <v>1</v>
      </c>
      <c r="C7" s="41">
        <v>2</v>
      </c>
      <c r="D7" s="40"/>
      <c r="E7" s="44" t="s">
        <v>178</v>
      </c>
      <c r="F7" s="103">
        <v>5980000</v>
      </c>
      <c r="G7" s="45"/>
      <c r="H7" s="45" t="s">
        <v>10</v>
      </c>
      <c r="I7" s="41"/>
      <c r="J7" s="46" t="s">
        <v>224</v>
      </c>
      <c r="K7" s="43"/>
      <c r="L7" s="77">
        <v>3</v>
      </c>
      <c r="M7" s="78">
        <f t="shared" ref="M7:M70" si="24">IF(G7=0,0,1)</f>
        <v>0</v>
      </c>
      <c r="N7" s="78">
        <f t="shared" ref="N7:N70" si="25">IF(H7=0,0,1)</f>
        <v>1</v>
      </c>
      <c r="O7" s="78">
        <f t="shared" ref="O7:O70" si="26">IF(I7=0,0,1)</f>
        <v>0</v>
      </c>
      <c r="P7" s="79" t="str">
        <f t="shared" si="0"/>
        <v/>
      </c>
      <c r="Q7" s="79" t="str">
        <f t="shared" si="1"/>
        <v/>
      </c>
      <c r="R7" s="79" t="str">
        <f t="shared" si="2"/>
        <v/>
      </c>
      <c r="S7" s="79" t="str">
        <f t="shared" si="3"/>
        <v/>
      </c>
      <c r="T7" s="79" t="str">
        <f t="shared" si="4"/>
        <v/>
      </c>
      <c r="U7" s="79" t="str">
        <f t="shared" si="5"/>
        <v/>
      </c>
      <c r="V7" s="79" t="str">
        <f t="shared" si="6"/>
        <v/>
      </c>
      <c r="W7" s="79" t="str">
        <f t="shared" si="7"/>
        <v/>
      </c>
      <c r="X7" s="79" t="str">
        <f t="shared" si="8"/>
        <v/>
      </c>
      <c r="Y7" s="79" t="str">
        <f t="shared" si="9"/>
        <v/>
      </c>
      <c r="Z7" s="79">
        <f t="shared" si="10"/>
        <v>5980000</v>
      </c>
      <c r="AA7" s="79" t="str">
        <f t="shared" si="11"/>
        <v/>
      </c>
      <c r="AB7" s="79" t="str">
        <f t="shared" si="12"/>
        <v/>
      </c>
      <c r="AC7" s="79" t="str">
        <f t="shared" si="13"/>
        <v/>
      </c>
      <c r="AD7" s="79" t="str">
        <f t="shared" si="14"/>
        <v/>
      </c>
      <c r="AE7" s="79" t="str">
        <f t="shared" si="15"/>
        <v/>
      </c>
      <c r="AF7" s="78" t="str">
        <f t="shared" si="16"/>
        <v/>
      </c>
      <c r="AG7" s="78" t="str">
        <f t="shared" si="17"/>
        <v/>
      </c>
      <c r="AH7" s="78" t="str">
        <f t="shared" si="18"/>
        <v/>
      </c>
      <c r="AI7" s="78" t="str">
        <f t="shared" si="19"/>
        <v/>
      </c>
      <c r="AJ7" s="78" t="str">
        <f t="shared" si="20"/>
        <v/>
      </c>
      <c r="AK7" s="78" t="str">
        <f t="shared" si="21"/>
        <v/>
      </c>
      <c r="AL7" s="78" t="str">
        <f t="shared" si="22"/>
        <v/>
      </c>
      <c r="AM7" s="78" t="str">
        <f t="shared" si="23"/>
        <v/>
      </c>
    </row>
    <row r="8" spans="1:39" s="78" customFormat="1" ht="168.75">
      <c r="A8" s="40">
        <v>3</v>
      </c>
      <c r="B8" s="41">
        <v>1</v>
      </c>
      <c r="C8" s="41">
        <v>3</v>
      </c>
      <c r="D8" s="40"/>
      <c r="E8" s="47" t="s">
        <v>179</v>
      </c>
      <c r="F8" s="103">
        <v>800000</v>
      </c>
      <c r="G8" s="45"/>
      <c r="H8" s="45" t="s">
        <v>10</v>
      </c>
      <c r="I8" s="42"/>
      <c r="J8" s="46" t="s">
        <v>225</v>
      </c>
      <c r="K8" s="43"/>
      <c r="L8" s="77">
        <v>3</v>
      </c>
      <c r="M8" s="78">
        <f t="shared" si="24"/>
        <v>0</v>
      </c>
      <c r="N8" s="78">
        <f t="shared" si="25"/>
        <v>1</v>
      </c>
      <c r="O8" s="78">
        <f t="shared" si="26"/>
        <v>0</v>
      </c>
      <c r="P8" s="79" t="str">
        <f t="shared" si="0"/>
        <v/>
      </c>
      <c r="Q8" s="79" t="str">
        <f t="shared" si="1"/>
        <v/>
      </c>
      <c r="R8" s="79" t="str">
        <f t="shared" si="2"/>
        <v/>
      </c>
      <c r="S8" s="79" t="str">
        <f t="shared" si="3"/>
        <v/>
      </c>
      <c r="T8" s="79" t="str">
        <f t="shared" si="4"/>
        <v/>
      </c>
      <c r="U8" s="79" t="str">
        <f t="shared" si="5"/>
        <v/>
      </c>
      <c r="V8" s="79" t="str">
        <f t="shared" si="6"/>
        <v/>
      </c>
      <c r="W8" s="79" t="str">
        <f t="shared" si="7"/>
        <v/>
      </c>
      <c r="X8" s="79" t="str">
        <f t="shared" si="8"/>
        <v/>
      </c>
      <c r="Y8" s="79" t="str">
        <f t="shared" si="9"/>
        <v/>
      </c>
      <c r="Z8" s="79">
        <f t="shared" si="10"/>
        <v>800000</v>
      </c>
      <c r="AA8" s="79" t="str">
        <f t="shared" si="11"/>
        <v/>
      </c>
      <c r="AB8" s="79" t="str">
        <f t="shared" si="12"/>
        <v/>
      </c>
      <c r="AC8" s="79" t="str">
        <f t="shared" si="13"/>
        <v/>
      </c>
      <c r="AD8" s="79" t="str">
        <f t="shared" si="14"/>
        <v/>
      </c>
      <c r="AE8" s="79" t="str">
        <f t="shared" si="15"/>
        <v/>
      </c>
      <c r="AF8" s="78" t="str">
        <f t="shared" si="16"/>
        <v/>
      </c>
      <c r="AG8" s="78" t="str">
        <f t="shared" si="17"/>
        <v/>
      </c>
      <c r="AH8" s="78" t="str">
        <f t="shared" si="18"/>
        <v/>
      </c>
      <c r="AI8" s="78" t="str">
        <f t="shared" si="19"/>
        <v/>
      </c>
      <c r="AJ8" s="78" t="str">
        <f t="shared" si="20"/>
        <v/>
      </c>
      <c r="AK8" s="78" t="str">
        <f t="shared" si="21"/>
        <v/>
      </c>
      <c r="AL8" s="78" t="str">
        <f t="shared" si="22"/>
        <v/>
      </c>
      <c r="AM8" s="78" t="str">
        <f t="shared" si="23"/>
        <v/>
      </c>
    </row>
    <row r="9" spans="1:39" s="81" customFormat="1" ht="187.5">
      <c r="A9" s="40">
        <v>4</v>
      </c>
      <c r="B9" s="41">
        <v>1</v>
      </c>
      <c r="C9" s="41">
        <v>4</v>
      </c>
      <c r="D9" s="60"/>
      <c r="E9" s="47" t="s">
        <v>42</v>
      </c>
      <c r="F9" s="103">
        <v>3500000</v>
      </c>
      <c r="G9" s="45" t="s">
        <v>10</v>
      </c>
      <c r="H9" s="45"/>
      <c r="I9" s="48"/>
      <c r="J9" s="110" t="s">
        <v>205</v>
      </c>
      <c r="K9" s="43"/>
      <c r="L9" s="80">
        <v>3</v>
      </c>
      <c r="M9" s="78">
        <f t="shared" si="24"/>
        <v>1</v>
      </c>
      <c r="N9" s="78">
        <f t="shared" si="25"/>
        <v>0</v>
      </c>
      <c r="O9" s="78">
        <f t="shared" si="26"/>
        <v>0</v>
      </c>
      <c r="P9" s="79" t="str">
        <f t="shared" si="0"/>
        <v/>
      </c>
      <c r="Q9" s="79" t="str">
        <f t="shared" si="1"/>
        <v/>
      </c>
      <c r="R9" s="79">
        <f t="shared" si="2"/>
        <v>3500000</v>
      </c>
      <c r="S9" s="79" t="str">
        <f t="shared" si="3"/>
        <v/>
      </c>
      <c r="T9" s="79" t="str">
        <f t="shared" si="4"/>
        <v/>
      </c>
      <c r="U9" s="79" t="str">
        <f t="shared" si="5"/>
        <v/>
      </c>
      <c r="V9" s="79" t="str">
        <f t="shared" si="6"/>
        <v/>
      </c>
      <c r="W9" s="79" t="str">
        <f t="shared" si="7"/>
        <v/>
      </c>
      <c r="X9" s="79" t="str">
        <f t="shared" si="8"/>
        <v/>
      </c>
      <c r="Y9" s="79" t="str">
        <f t="shared" si="9"/>
        <v/>
      </c>
      <c r="Z9" s="79" t="str">
        <f t="shared" si="10"/>
        <v/>
      </c>
      <c r="AA9" s="79" t="str">
        <f t="shared" si="11"/>
        <v/>
      </c>
      <c r="AB9" s="79" t="str">
        <f t="shared" si="12"/>
        <v/>
      </c>
      <c r="AC9" s="79" t="str">
        <f t="shared" si="13"/>
        <v/>
      </c>
      <c r="AD9" s="79" t="str">
        <f t="shared" si="14"/>
        <v/>
      </c>
      <c r="AE9" s="79" t="str">
        <f t="shared" si="15"/>
        <v/>
      </c>
      <c r="AF9" s="78" t="str">
        <f t="shared" si="16"/>
        <v/>
      </c>
      <c r="AG9" s="78" t="str">
        <f t="shared" si="17"/>
        <v/>
      </c>
      <c r="AH9" s="78" t="str">
        <f t="shared" si="18"/>
        <v/>
      </c>
      <c r="AI9" s="78" t="str">
        <f t="shared" si="19"/>
        <v/>
      </c>
      <c r="AJ9" s="78" t="str">
        <f t="shared" si="20"/>
        <v/>
      </c>
      <c r="AK9" s="78" t="str">
        <f t="shared" si="21"/>
        <v/>
      </c>
      <c r="AL9" s="78" t="str">
        <f t="shared" si="22"/>
        <v/>
      </c>
      <c r="AM9" s="78" t="str">
        <f t="shared" si="23"/>
        <v/>
      </c>
    </row>
    <row r="10" spans="1:39" s="81" customFormat="1" ht="112.5">
      <c r="A10" s="40">
        <v>5</v>
      </c>
      <c r="B10" s="41">
        <v>1</v>
      </c>
      <c r="C10" s="41">
        <v>5</v>
      </c>
      <c r="D10" s="60"/>
      <c r="E10" s="44" t="s">
        <v>158</v>
      </c>
      <c r="F10" s="103">
        <v>6858000</v>
      </c>
      <c r="G10" s="45"/>
      <c r="H10" s="106" t="s">
        <v>10</v>
      </c>
      <c r="I10" s="48"/>
      <c r="J10" s="110" t="s">
        <v>226</v>
      </c>
      <c r="K10" s="43" t="s">
        <v>161</v>
      </c>
      <c r="L10" s="80">
        <v>7</v>
      </c>
      <c r="M10" s="78">
        <f t="shared" si="24"/>
        <v>0</v>
      </c>
      <c r="N10" s="78">
        <f t="shared" si="25"/>
        <v>1</v>
      </c>
      <c r="O10" s="78">
        <f t="shared" si="26"/>
        <v>0</v>
      </c>
      <c r="P10" s="79" t="str">
        <f t="shared" si="0"/>
        <v/>
      </c>
      <c r="Q10" s="79" t="str">
        <f t="shared" si="1"/>
        <v/>
      </c>
      <c r="R10" s="79" t="str">
        <f t="shared" si="2"/>
        <v/>
      </c>
      <c r="S10" s="79" t="str">
        <f t="shared" si="3"/>
        <v/>
      </c>
      <c r="T10" s="79" t="str">
        <f t="shared" si="4"/>
        <v/>
      </c>
      <c r="U10" s="79" t="str">
        <f t="shared" si="5"/>
        <v/>
      </c>
      <c r="V10" s="79" t="str">
        <f t="shared" si="6"/>
        <v/>
      </c>
      <c r="W10" s="79" t="str">
        <f t="shared" si="7"/>
        <v/>
      </c>
      <c r="X10" s="79" t="str">
        <f t="shared" si="8"/>
        <v/>
      </c>
      <c r="Y10" s="79" t="str">
        <f t="shared" si="9"/>
        <v/>
      </c>
      <c r="Z10" s="79" t="str">
        <f t="shared" si="10"/>
        <v/>
      </c>
      <c r="AA10" s="79" t="str">
        <f t="shared" si="11"/>
        <v/>
      </c>
      <c r="AB10" s="79" t="str">
        <f t="shared" si="12"/>
        <v/>
      </c>
      <c r="AC10" s="79" t="str">
        <f t="shared" si="13"/>
        <v/>
      </c>
      <c r="AD10" s="79">
        <f t="shared" si="14"/>
        <v>6858000</v>
      </c>
      <c r="AE10" s="79" t="str">
        <f t="shared" si="15"/>
        <v/>
      </c>
      <c r="AF10" s="78" t="str">
        <f t="shared" si="16"/>
        <v/>
      </c>
      <c r="AG10" s="78" t="str">
        <f t="shared" si="17"/>
        <v/>
      </c>
      <c r="AH10" s="78" t="str">
        <f t="shared" si="18"/>
        <v/>
      </c>
      <c r="AI10" s="78" t="str">
        <f t="shared" si="19"/>
        <v/>
      </c>
      <c r="AJ10" s="78" t="str">
        <f t="shared" si="20"/>
        <v/>
      </c>
      <c r="AK10" s="78" t="str">
        <f t="shared" si="21"/>
        <v/>
      </c>
      <c r="AL10" s="78" t="str">
        <f t="shared" si="22"/>
        <v/>
      </c>
      <c r="AM10" s="78" t="str">
        <f t="shared" si="23"/>
        <v/>
      </c>
    </row>
    <row r="11" spans="1:39" s="78" customFormat="1" ht="93.75">
      <c r="A11" s="40">
        <v>6</v>
      </c>
      <c r="B11" s="41">
        <v>1</v>
      </c>
      <c r="C11" s="41">
        <v>6</v>
      </c>
      <c r="D11" s="40"/>
      <c r="E11" s="44" t="s">
        <v>43</v>
      </c>
      <c r="F11" s="103">
        <v>22000000</v>
      </c>
      <c r="G11" s="45"/>
      <c r="H11" s="45" t="s">
        <v>10</v>
      </c>
      <c r="I11" s="42"/>
      <c r="J11" s="46" t="s">
        <v>227</v>
      </c>
      <c r="K11" s="43"/>
      <c r="L11" s="77">
        <v>7</v>
      </c>
      <c r="M11" s="78">
        <f t="shared" si="24"/>
        <v>0</v>
      </c>
      <c r="N11" s="78">
        <f t="shared" si="25"/>
        <v>1</v>
      </c>
      <c r="O11" s="78">
        <f t="shared" si="26"/>
        <v>0</v>
      </c>
      <c r="P11" s="79" t="str">
        <f t="shared" si="0"/>
        <v/>
      </c>
      <c r="Q11" s="79" t="str">
        <f t="shared" si="1"/>
        <v/>
      </c>
      <c r="R11" s="79" t="str">
        <f t="shared" si="2"/>
        <v/>
      </c>
      <c r="S11" s="79" t="str">
        <f t="shared" si="3"/>
        <v/>
      </c>
      <c r="T11" s="79" t="str">
        <f t="shared" si="4"/>
        <v/>
      </c>
      <c r="U11" s="79" t="str">
        <f t="shared" si="5"/>
        <v/>
      </c>
      <c r="V11" s="79" t="str">
        <f t="shared" si="6"/>
        <v/>
      </c>
      <c r="W11" s="79" t="str">
        <f t="shared" si="7"/>
        <v/>
      </c>
      <c r="X11" s="79" t="str">
        <f t="shared" si="8"/>
        <v/>
      </c>
      <c r="Y11" s="79" t="str">
        <f t="shared" si="9"/>
        <v/>
      </c>
      <c r="Z11" s="79" t="str">
        <f t="shared" si="10"/>
        <v/>
      </c>
      <c r="AA11" s="79" t="str">
        <f t="shared" si="11"/>
        <v/>
      </c>
      <c r="AB11" s="79" t="str">
        <f t="shared" si="12"/>
        <v/>
      </c>
      <c r="AC11" s="79" t="str">
        <f t="shared" si="13"/>
        <v/>
      </c>
      <c r="AD11" s="79">
        <f t="shared" si="14"/>
        <v>22000000</v>
      </c>
      <c r="AE11" s="79" t="str">
        <f t="shared" si="15"/>
        <v/>
      </c>
      <c r="AF11" s="78" t="str">
        <f t="shared" si="16"/>
        <v/>
      </c>
      <c r="AG11" s="78" t="str">
        <f t="shared" si="17"/>
        <v/>
      </c>
      <c r="AH11" s="78" t="str">
        <f t="shared" si="18"/>
        <v/>
      </c>
      <c r="AI11" s="78" t="str">
        <f t="shared" si="19"/>
        <v/>
      </c>
      <c r="AJ11" s="78" t="str">
        <f t="shared" si="20"/>
        <v/>
      </c>
      <c r="AK11" s="78" t="str">
        <f t="shared" si="21"/>
        <v/>
      </c>
      <c r="AL11" s="78" t="str">
        <f t="shared" si="22"/>
        <v/>
      </c>
      <c r="AM11" s="78" t="str">
        <f t="shared" si="23"/>
        <v/>
      </c>
    </row>
    <row r="12" spans="1:39" s="78" customFormat="1" ht="150">
      <c r="A12" s="40">
        <v>7</v>
      </c>
      <c r="B12" s="41">
        <v>1</v>
      </c>
      <c r="C12" s="41">
        <v>7</v>
      </c>
      <c r="D12" s="40"/>
      <c r="E12" s="44" t="s">
        <v>44</v>
      </c>
      <c r="F12" s="116">
        <v>1175500</v>
      </c>
      <c r="G12" s="45"/>
      <c r="H12" s="111" t="s">
        <v>10</v>
      </c>
      <c r="I12" s="42"/>
      <c r="J12" s="110" t="s">
        <v>228</v>
      </c>
      <c r="K12" s="43"/>
      <c r="L12" s="77">
        <v>7</v>
      </c>
      <c r="M12" s="78">
        <f t="shared" si="24"/>
        <v>0</v>
      </c>
      <c r="N12" s="78">
        <f t="shared" si="25"/>
        <v>1</v>
      </c>
      <c r="O12" s="78">
        <f t="shared" si="26"/>
        <v>0</v>
      </c>
      <c r="P12" s="79" t="str">
        <f t="shared" si="0"/>
        <v/>
      </c>
      <c r="Q12" s="79" t="str">
        <f t="shared" si="1"/>
        <v/>
      </c>
      <c r="R12" s="79" t="str">
        <f t="shared" si="2"/>
        <v/>
      </c>
      <c r="S12" s="79" t="str">
        <f t="shared" si="3"/>
        <v/>
      </c>
      <c r="T12" s="79" t="str">
        <f t="shared" si="4"/>
        <v/>
      </c>
      <c r="U12" s="79" t="str">
        <f t="shared" si="5"/>
        <v/>
      </c>
      <c r="V12" s="79" t="str">
        <f t="shared" si="6"/>
        <v/>
      </c>
      <c r="W12" s="79" t="str">
        <f t="shared" si="7"/>
        <v/>
      </c>
      <c r="X12" s="79" t="str">
        <f t="shared" si="8"/>
        <v/>
      </c>
      <c r="Y12" s="79" t="str">
        <f t="shared" si="9"/>
        <v/>
      </c>
      <c r="Z12" s="79" t="str">
        <f t="shared" si="10"/>
        <v/>
      </c>
      <c r="AA12" s="79" t="str">
        <f t="shared" si="11"/>
        <v/>
      </c>
      <c r="AB12" s="79" t="str">
        <f t="shared" si="12"/>
        <v/>
      </c>
      <c r="AC12" s="79" t="str">
        <f t="shared" si="13"/>
        <v/>
      </c>
      <c r="AD12" s="79">
        <f t="shared" si="14"/>
        <v>1175500</v>
      </c>
      <c r="AE12" s="79" t="str">
        <f t="shared" si="15"/>
        <v/>
      </c>
      <c r="AF12" s="78" t="str">
        <f t="shared" si="16"/>
        <v/>
      </c>
      <c r="AG12" s="78" t="str">
        <f t="shared" si="17"/>
        <v/>
      </c>
      <c r="AH12" s="78" t="str">
        <f t="shared" si="18"/>
        <v/>
      </c>
      <c r="AI12" s="78" t="str">
        <f t="shared" si="19"/>
        <v/>
      </c>
      <c r="AJ12" s="78" t="str">
        <f t="shared" si="20"/>
        <v/>
      </c>
      <c r="AK12" s="78" t="str">
        <f t="shared" si="21"/>
        <v/>
      </c>
      <c r="AL12" s="78" t="str">
        <f t="shared" si="22"/>
        <v/>
      </c>
      <c r="AM12" s="78" t="str">
        <f t="shared" si="23"/>
        <v/>
      </c>
    </row>
    <row r="13" spans="1:39" s="78" customFormat="1" ht="120" customHeight="1">
      <c r="A13" s="40">
        <v>8</v>
      </c>
      <c r="B13" s="41">
        <v>1</v>
      </c>
      <c r="C13" s="41">
        <v>8</v>
      </c>
      <c r="D13" s="40"/>
      <c r="E13" s="44" t="s">
        <v>45</v>
      </c>
      <c r="F13" s="116">
        <v>500000</v>
      </c>
      <c r="G13" s="45"/>
      <c r="H13" s="45" t="s">
        <v>10</v>
      </c>
      <c r="I13" s="42"/>
      <c r="J13" s="46" t="s">
        <v>229</v>
      </c>
      <c r="K13" s="43"/>
      <c r="L13" s="77">
        <v>3</v>
      </c>
      <c r="M13" s="78">
        <f t="shared" si="24"/>
        <v>0</v>
      </c>
      <c r="N13" s="78">
        <f t="shared" si="25"/>
        <v>1</v>
      </c>
      <c r="O13" s="78">
        <f t="shared" si="26"/>
        <v>0</v>
      </c>
      <c r="P13" s="79" t="str">
        <f t="shared" si="0"/>
        <v/>
      </c>
      <c r="Q13" s="79" t="str">
        <f t="shared" si="1"/>
        <v/>
      </c>
      <c r="R13" s="79" t="str">
        <f t="shared" si="2"/>
        <v/>
      </c>
      <c r="S13" s="79" t="str">
        <f t="shared" si="3"/>
        <v/>
      </c>
      <c r="T13" s="79" t="str">
        <f t="shared" si="4"/>
        <v/>
      </c>
      <c r="U13" s="79" t="str">
        <f t="shared" si="5"/>
        <v/>
      </c>
      <c r="V13" s="79" t="str">
        <f t="shared" si="6"/>
        <v/>
      </c>
      <c r="W13" s="79" t="str">
        <f t="shared" si="7"/>
        <v/>
      </c>
      <c r="X13" s="79" t="str">
        <f t="shared" si="8"/>
        <v/>
      </c>
      <c r="Y13" s="79" t="str">
        <f t="shared" si="9"/>
        <v/>
      </c>
      <c r="Z13" s="79">
        <f t="shared" si="10"/>
        <v>500000</v>
      </c>
      <c r="AA13" s="79" t="str">
        <f t="shared" si="11"/>
        <v/>
      </c>
      <c r="AB13" s="79" t="str">
        <f t="shared" si="12"/>
        <v/>
      </c>
      <c r="AC13" s="79" t="str">
        <f t="shared" si="13"/>
        <v/>
      </c>
      <c r="AD13" s="79" t="str">
        <f t="shared" si="14"/>
        <v/>
      </c>
      <c r="AE13" s="79" t="str">
        <f t="shared" si="15"/>
        <v/>
      </c>
      <c r="AF13" s="78" t="str">
        <f t="shared" si="16"/>
        <v/>
      </c>
      <c r="AG13" s="78" t="str">
        <f t="shared" si="17"/>
        <v/>
      </c>
      <c r="AH13" s="78" t="str">
        <f t="shared" si="18"/>
        <v/>
      </c>
      <c r="AI13" s="78" t="str">
        <f t="shared" si="19"/>
        <v/>
      </c>
      <c r="AJ13" s="78" t="str">
        <f t="shared" si="20"/>
        <v/>
      </c>
      <c r="AK13" s="78" t="str">
        <f t="shared" si="21"/>
        <v/>
      </c>
      <c r="AL13" s="78" t="str">
        <f t="shared" si="22"/>
        <v/>
      </c>
      <c r="AM13" s="78" t="str">
        <f t="shared" si="23"/>
        <v/>
      </c>
    </row>
    <row r="14" spans="1:39" s="78" customFormat="1" ht="131.25">
      <c r="A14" s="40">
        <v>9</v>
      </c>
      <c r="B14" s="41">
        <v>1</v>
      </c>
      <c r="C14" s="41">
        <v>9</v>
      </c>
      <c r="D14" s="40"/>
      <c r="E14" s="44" t="s">
        <v>46</v>
      </c>
      <c r="F14" s="116">
        <v>700000</v>
      </c>
      <c r="G14" s="45"/>
      <c r="H14" s="45" t="s">
        <v>10</v>
      </c>
      <c r="I14" s="42"/>
      <c r="J14" s="46" t="s">
        <v>230</v>
      </c>
      <c r="K14" s="43"/>
      <c r="L14" s="77">
        <v>3</v>
      </c>
      <c r="M14" s="78">
        <f t="shared" si="24"/>
        <v>0</v>
      </c>
      <c r="N14" s="78">
        <f t="shared" si="25"/>
        <v>1</v>
      </c>
      <c r="O14" s="78">
        <f t="shared" si="26"/>
        <v>0</v>
      </c>
      <c r="P14" s="79" t="str">
        <f t="shared" si="0"/>
        <v/>
      </c>
      <c r="Q14" s="79" t="str">
        <f t="shared" si="1"/>
        <v/>
      </c>
      <c r="R14" s="79" t="str">
        <f t="shared" si="2"/>
        <v/>
      </c>
      <c r="S14" s="79" t="str">
        <f t="shared" si="3"/>
        <v/>
      </c>
      <c r="T14" s="79" t="str">
        <f t="shared" si="4"/>
        <v/>
      </c>
      <c r="U14" s="79" t="str">
        <f t="shared" si="5"/>
        <v/>
      </c>
      <c r="V14" s="79" t="str">
        <f t="shared" si="6"/>
        <v/>
      </c>
      <c r="W14" s="79" t="str">
        <f t="shared" si="7"/>
        <v/>
      </c>
      <c r="X14" s="79" t="str">
        <f t="shared" si="8"/>
        <v/>
      </c>
      <c r="Y14" s="79" t="str">
        <f t="shared" si="9"/>
        <v/>
      </c>
      <c r="Z14" s="79">
        <f t="shared" si="10"/>
        <v>700000</v>
      </c>
      <c r="AA14" s="79" t="str">
        <f t="shared" si="11"/>
        <v/>
      </c>
      <c r="AB14" s="79" t="str">
        <f t="shared" si="12"/>
        <v/>
      </c>
      <c r="AC14" s="79" t="str">
        <f t="shared" si="13"/>
        <v/>
      </c>
      <c r="AD14" s="79" t="str">
        <f t="shared" si="14"/>
        <v/>
      </c>
      <c r="AE14" s="79" t="str">
        <f t="shared" si="15"/>
        <v/>
      </c>
      <c r="AF14" s="78" t="str">
        <f t="shared" si="16"/>
        <v/>
      </c>
      <c r="AG14" s="78" t="str">
        <f t="shared" si="17"/>
        <v/>
      </c>
      <c r="AH14" s="78" t="str">
        <f t="shared" si="18"/>
        <v/>
      </c>
      <c r="AI14" s="78" t="str">
        <f t="shared" si="19"/>
        <v/>
      </c>
      <c r="AJ14" s="78" t="str">
        <f t="shared" si="20"/>
        <v/>
      </c>
      <c r="AK14" s="78" t="str">
        <f t="shared" si="21"/>
        <v/>
      </c>
      <c r="AL14" s="78" t="str">
        <f t="shared" si="22"/>
        <v/>
      </c>
      <c r="AM14" s="78" t="str">
        <f t="shared" si="23"/>
        <v/>
      </c>
    </row>
    <row r="15" spans="1:39" s="81" customFormat="1" ht="203.25" customHeight="1">
      <c r="A15" s="40">
        <v>10</v>
      </c>
      <c r="B15" s="41">
        <v>1</v>
      </c>
      <c r="C15" s="41">
        <v>10</v>
      </c>
      <c r="D15" s="40"/>
      <c r="E15" s="44" t="s">
        <v>47</v>
      </c>
      <c r="F15" s="116">
        <v>300000</v>
      </c>
      <c r="G15" s="45" t="s">
        <v>10</v>
      </c>
      <c r="H15" s="45"/>
      <c r="I15" s="42"/>
      <c r="J15" s="46" t="s">
        <v>218</v>
      </c>
      <c r="K15" s="43"/>
      <c r="L15" s="80">
        <v>3</v>
      </c>
      <c r="M15" s="78">
        <f t="shared" si="24"/>
        <v>1</v>
      </c>
      <c r="N15" s="78">
        <f t="shared" si="25"/>
        <v>0</v>
      </c>
      <c r="O15" s="78">
        <f t="shared" si="26"/>
        <v>0</v>
      </c>
      <c r="P15" s="79" t="str">
        <f t="shared" si="0"/>
        <v/>
      </c>
      <c r="Q15" s="79" t="str">
        <f t="shared" si="1"/>
        <v/>
      </c>
      <c r="R15" s="79">
        <f t="shared" si="2"/>
        <v>300000</v>
      </c>
      <c r="S15" s="79" t="str">
        <f t="shared" si="3"/>
        <v/>
      </c>
      <c r="T15" s="79" t="str">
        <f t="shared" si="4"/>
        <v/>
      </c>
      <c r="U15" s="79" t="str">
        <f t="shared" si="5"/>
        <v/>
      </c>
      <c r="V15" s="79" t="str">
        <f t="shared" si="6"/>
        <v/>
      </c>
      <c r="W15" s="79" t="str">
        <f t="shared" si="7"/>
        <v/>
      </c>
      <c r="X15" s="79" t="str">
        <f t="shared" si="8"/>
        <v/>
      </c>
      <c r="Y15" s="79" t="str">
        <f t="shared" si="9"/>
        <v/>
      </c>
      <c r="Z15" s="79" t="str">
        <f t="shared" si="10"/>
        <v/>
      </c>
      <c r="AA15" s="79" t="str">
        <f t="shared" si="11"/>
        <v/>
      </c>
      <c r="AB15" s="79" t="str">
        <f t="shared" si="12"/>
        <v/>
      </c>
      <c r="AC15" s="79" t="str">
        <f t="shared" si="13"/>
        <v/>
      </c>
      <c r="AD15" s="79" t="str">
        <f t="shared" si="14"/>
        <v/>
      </c>
      <c r="AE15" s="79" t="str">
        <f t="shared" si="15"/>
        <v/>
      </c>
      <c r="AF15" s="78" t="str">
        <f t="shared" si="16"/>
        <v/>
      </c>
      <c r="AG15" s="78" t="str">
        <f t="shared" si="17"/>
        <v/>
      </c>
      <c r="AH15" s="78" t="str">
        <f t="shared" si="18"/>
        <v/>
      </c>
      <c r="AI15" s="78" t="str">
        <f t="shared" si="19"/>
        <v/>
      </c>
      <c r="AJ15" s="78" t="str">
        <f t="shared" si="20"/>
        <v/>
      </c>
      <c r="AK15" s="78" t="str">
        <f t="shared" si="21"/>
        <v/>
      </c>
      <c r="AL15" s="78" t="str">
        <f t="shared" si="22"/>
        <v/>
      </c>
      <c r="AM15" s="78" t="str">
        <f t="shared" si="23"/>
        <v/>
      </c>
    </row>
    <row r="16" spans="1:39" s="81" customFormat="1" ht="131.25">
      <c r="A16" s="40">
        <v>11</v>
      </c>
      <c r="B16" s="41">
        <v>1</v>
      </c>
      <c r="C16" s="41">
        <v>11</v>
      </c>
      <c r="D16" s="40"/>
      <c r="E16" s="44" t="s">
        <v>48</v>
      </c>
      <c r="F16" s="116">
        <v>2000000</v>
      </c>
      <c r="G16" s="41"/>
      <c r="H16" s="45" t="s">
        <v>10</v>
      </c>
      <c r="I16" s="41"/>
      <c r="J16" s="46" t="s">
        <v>231</v>
      </c>
      <c r="K16" s="43"/>
      <c r="L16" s="80">
        <v>5</v>
      </c>
      <c r="M16" s="78">
        <f t="shared" si="24"/>
        <v>0</v>
      </c>
      <c r="N16" s="78">
        <f t="shared" si="25"/>
        <v>1</v>
      </c>
      <c r="O16" s="78">
        <f t="shared" si="26"/>
        <v>0</v>
      </c>
      <c r="P16" s="79" t="str">
        <f t="shared" si="0"/>
        <v/>
      </c>
      <c r="Q16" s="79" t="str">
        <f t="shared" si="1"/>
        <v/>
      </c>
      <c r="R16" s="79" t="str">
        <f t="shared" si="2"/>
        <v/>
      </c>
      <c r="S16" s="79" t="str">
        <f t="shared" si="3"/>
        <v/>
      </c>
      <c r="T16" s="79" t="str">
        <f t="shared" si="4"/>
        <v/>
      </c>
      <c r="U16" s="79" t="str">
        <f t="shared" si="5"/>
        <v/>
      </c>
      <c r="V16" s="79" t="str">
        <f t="shared" si="6"/>
        <v/>
      </c>
      <c r="W16" s="79" t="str">
        <f t="shared" si="7"/>
        <v/>
      </c>
      <c r="X16" s="79" t="str">
        <f t="shared" si="8"/>
        <v/>
      </c>
      <c r="Y16" s="79" t="str">
        <f t="shared" si="9"/>
        <v/>
      </c>
      <c r="Z16" s="79" t="str">
        <f t="shared" si="10"/>
        <v/>
      </c>
      <c r="AA16" s="79" t="str">
        <f t="shared" si="11"/>
        <v/>
      </c>
      <c r="AB16" s="79">
        <f t="shared" si="12"/>
        <v>2000000</v>
      </c>
      <c r="AC16" s="79" t="str">
        <f t="shared" si="13"/>
        <v/>
      </c>
      <c r="AD16" s="79" t="str">
        <f t="shared" si="14"/>
        <v/>
      </c>
      <c r="AE16" s="79" t="str">
        <f t="shared" si="15"/>
        <v/>
      </c>
      <c r="AF16" s="78" t="str">
        <f t="shared" si="16"/>
        <v/>
      </c>
      <c r="AG16" s="78" t="str">
        <f t="shared" si="17"/>
        <v/>
      </c>
      <c r="AH16" s="78" t="str">
        <f t="shared" si="18"/>
        <v/>
      </c>
      <c r="AI16" s="78" t="str">
        <f t="shared" si="19"/>
        <v/>
      </c>
      <c r="AJ16" s="78" t="str">
        <f t="shared" si="20"/>
        <v/>
      </c>
      <c r="AK16" s="78" t="str">
        <f t="shared" si="21"/>
        <v/>
      </c>
      <c r="AL16" s="78" t="str">
        <f t="shared" si="22"/>
        <v/>
      </c>
      <c r="AM16" s="78" t="str">
        <f t="shared" si="23"/>
        <v/>
      </c>
    </row>
    <row r="17" spans="1:39" s="78" customFormat="1" ht="93.75">
      <c r="A17" s="40">
        <v>12</v>
      </c>
      <c r="B17" s="41">
        <v>1</v>
      </c>
      <c r="C17" s="41">
        <v>12</v>
      </c>
      <c r="D17" s="40"/>
      <c r="E17" s="44" t="s">
        <v>49</v>
      </c>
      <c r="F17" s="116">
        <v>900000</v>
      </c>
      <c r="G17" s="111" t="s">
        <v>10</v>
      </c>
      <c r="H17" s="111"/>
      <c r="I17" s="112"/>
      <c r="J17" s="110" t="s">
        <v>219</v>
      </c>
      <c r="K17" s="46"/>
      <c r="L17" s="77">
        <v>3</v>
      </c>
      <c r="M17" s="78">
        <f t="shared" si="24"/>
        <v>1</v>
      </c>
      <c r="N17" s="78">
        <f t="shared" si="25"/>
        <v>0</v>
      </c>
      <c r="O17" s="78">
        <f t="shared" si="26"/>
        <v>0</v>
      </c>
      <c r="P17" s="79" t="str">
        <f t="shared" si="0"/>
        <v/>
      </c>
      <c r="Q17" s="79" t="str">
        <f t="shared" si="1"/>
        <v/>
      </c>
      <c r="R17" s="79">
        <f t="shared" si="2"/>
        <v>900000</v>
      </c>
      <c r="S17" s="79" t="str">
        <f t="shared" si="3"/>
        <v/>
      </c>
      <c r="T17" s="79" t="str">
        <f t="shared" si="4"/>
        <v/>
      </c>
      <c r="U17" s="79" t="str">
        <f t="shared" si="5"/>
        <v/>
      </c>
      <c r="V17" s="79" t="str">
        <f t="shared" si="6"/>
        <v/>
      </c>
      <c r="W17" s="79" t="str">
        <f t="shared" si="7"/>
        <v/>
      </c>
      <c r="X17" s="79" t="str">
        <f t="shared" si="8"/>
        <v/>
      </c>
      <c r="Y17" s="79" t="str">
        <f t="shared" si="9"/>
        <v/>
      </c>
      <c r="Z17" s="79" t="str">
        <f t="shared" si="10"/>
        <v/>
      </c>
      <c r="AA17" s="79" t="str">
        <f t="shared" si="11"/>
        <v/>
      </c>
      <c r="AB17" s="79" t="str">
        <f t="shared" si="12"/>
        <v/>
      </c>
      <c r="AC17" s="79" t="str">
        <f t="shared" si="13"/>
        <v/>
      </c>
      <c r="AD17" s="79" t="str">
        <f t="shared" si="14"/>
        <v/>
      </c>
      <c r="AE17" s="79" t="str">
        <f t="shared" si="15"/>
        <v/>
      </c>
      <c r="AF17" s="78" t="str">
        <f t="shared" si="16"/>
        <v/>
      </c>
      <c r="AG17" s="78" t="str">
        <f t="shared" si="17"/>
        <v/>
      </c>
      <c r="AH17" s="78" t="str">
        <f t="shared" si="18"/>
        <v/>
      </c>
      <c r="AI17" s="78" t="str">
        <f t="shared" si="19"/>
        <v/>
      </c>
      <c r="AJ17" s="78" t="str">
        <f t="shared" si="20"/>
        <v/>
      </c>
      <c r="AK17" s="78" t="str">
        <f t="shared" si="21"/>
        <v/>
      </c>
      <c r="AL17" s="78" t="str">
        <f t="shared" si="22"/>
        <v/>
      </c>
      <c r="AM17" s="78" t="str">
        <f t="shared" si="23"/>
        <v/>
      </c>
    </row>
    <row r="18" spans="1:39" s="78" customFormat="1" ht="168.75">
      <c r="A18" s="40">
        <v>13</v>
      </c>
      <c r="B18" s="41">
        <v>1</v>
      </c>
      <c r="C18" s="41">
        <v>13</v>
      </c>
      <c r="D18" s="40"/>
      <c r="E18" s="47" t="s">
        <v>50</v>
      </c>
      <c r="F18" s="116">
        <v>4500000</v>
      </c>
      <c r="G18" s="111"/>
      <c r="H18" s="111" t="s">
        <v>10</v>
      </c>
      <c r="I18" s="113"/>
      <c r="J18" s="110" t="s">
        <v>232</v>
      </c>
      <c r="K18" s="43"/>
      <c r="L18" s="77">
        <v>3</v>
      </c>
      <c r="M18" s="78">
        <f t="shared" si="24"/>
        <v>0</v>
      </c>
      <c r="N18" s="78">
        <f t="shared" si="25"/>
        <v>1</v>
      </c>
      <c r="O18" s="78">
        <f t="shared" si="26"/>
        <v>0</v>
      </c>
      <c r="P18" s="79" t="str">
        <f t="shared" si="0"/>
        <v/>
      </c>
      <c r="Q18" s="79" t="str">
        <f t="shared" si="1"/>
        <v/>
      </c>
      <c r="R18" s="79" t="str">
        <f t="shared" si="2"/>
        <v/>
      </c>
      <c r="S18" s="79" t="str">
        <f t="shared" si="3"/>
        <v/>
      </c>
      <c r="T18" s="79" t="str">
        <f t="shared" si="4"/>
        <v/>
      </c>
      <c r="U18" s="79" t="str">
        <f t="shared" si="5"/>
        <v/>
      </c>
      <c r="V18" s="79" t="str">
        <f t="shared" si="6"/>
        <v/>
      </c>
      <c r="W18" s="79" t="str">
        <f t="shared" si="7"/>
        <v/>
      </c>
      <c r="X18" s="79" t="str">
        <f t="shared" si="8"/>
        <v/>
      </c>
      <c r="Y18" s="79" t="str">
        <f t="shared" si="9"/>
        <v/>
      </c>
      <c r="Z18" s="79">
        <f t="shared" si="10"/>
        <v>4500000</v>
      </c>
      <c r="AA18" s="79" t="str">
        <f t="shared" si="11"/>
        <v/>
      </c>
      <c r="AB18" s="79" t="str">
        <f t="shared" si="12"/>
        <v/>
      </c>
      <c r="AC18" s="79" t="str">
        <f t="shared" si="13"/>
        <v/>
      </c>
      <c r="AD18" s="79" t="str">
        <f t="shared" si="14"/>
        <v/>
      </c>
      <c r="AE18" s="79" t="str">
        <f t="shared" si="15"/>
        <v/>
      </c>
      <c r="AF18" s="78" t="str">
        <f t="shared" si="16"/>
        <v/>
      </c>
      <c r="AG18" s="78" t="str">
        <f t="shared" si="17"/>
        <v/>
      </c>
      <c r="AH18" s="78" t="str">
        <f t="shared" si="18"/>
        <v/>
      </c>
      <c r="AI18" s="78" t="str">
        <f t="shared" si="19"/>
        <v/>
      </c>
      <c r="AJ18" s="78" t="str">
        <f t="shared" si="20"/>
        <v/>
      </c>
      <c r="AK18" s="78" t="str">
        <f t="shared" si="21"/>
        <v/>
      </c>
      <c r="AL18" s="78" t="str">
        <f t="shared" si="22"/>
        <v/>
      </c>
      <c r="AM18" s="78" t="str">
        <f t="shared" si="23"/>
        <v/>
      </c>
    </row>
    <row r="19" spans="1:39" s="81" customFormat="1" ht="112.5">
      <c r="A19" s="40">
        <v>14</v>
      </c>
      <c r="B19" s="41">
        <v>1</v>
      </c>
      <c r="C19" s="41">
        <v>14</v>
      </c>
      <c r="D19" s="40"/>
      <c r="E19" s="47" t="s">
        <v>51</v>
      </c>
      <c r="F19" s="116">
        <v>5000000</v>
      </c>
      <c r="G19" s="45"/>
      <c r="H19" s="111" t="s">
        <v>10</v>
      </c>
      <c r="I19" s="112"/>
      <c r="J19" s="110" t="s">
        <v>233</v>
      </c>
      <c r="K19" s="43"/>
      <c r="L19" s="80">
        <v>3</v>
      </c>
      <c r="M19" s="78">
        <f t="shared" si="24"/>
        <v>0</v>
      </c>
      <c r="N19" s="78">
        <f t="shared" si="25"/>
        <v>1</v>
      </c>
      <c r="O19" s="78">
        <f t="shared" si="26"/>
        <v>0</v>
      </c>
      <c r="P19" s="79" t="str">
        <f t="shared" si="0"/>
        <v/>
      </c>
      <c r="Q19" s="79" t="str">
        <f t="shared" si="1"/>
        <v/>
      </c>
      <c r="R19" s="79" t="str">
        <f t="shared" si="2"/>
        <v/>
      </c>
      <c r="S19" s="79" t="str">
        <f t="shared" si="3"/>
        <v/>
      </c>
      <c r="T19" s="79" t="str">
        <f t="shared" si="4"/>
        <v/>
      </c>
      <c r="U19" s="79" t="str">
        <f t="shared" si="5"/>
        <v/>
      </c>
      <c r="V19" s="79" t="str">
        <f t="shared" si="6"/>
        <v/>
      </c>
      <c r="W19" s="79" t="str">
        <f t="shared" si="7"/>
        <v/>
      </c>
      <c r="X19" s="79" t="str">
        <f t="shared" si="8"/>
        <v/>
      </c>
      <c r="Y19" s="79" t="str">
        <f t="shared" si="9"/>
        <v/>
      </c>
      <c r="Z19" s="79">
        <f t="shared" si="10"/>
        <v>5000000</v>
      </c>
      <c r="AA19" s="79" t="str">
        <f t="shared" si="11"/>
        <v/>
      </c>
      <c r="AB19" s="79" t="str">
        <f t="shared" si="12"/>
        <v/>
      </c>
      <c r="AC19" s="79" t="str">
        <f t="shared" si="13"/>
        <v/>
      </c>
      <c r="AD19" s="79" t="str">
        <f t="shared" si="14"/>
        <v/>
      </c>
      <c r="AE19" s="79" t="str">
        <f t="shared" si="15"/>
        <v/>
      </c>
      <c r="AF19" s="78" t="str">
        <f t="shared" si="16"/>
        <v/>
      </c>
      <c r="AG19" s="78" t="str">
        <f t="shared" si="17"/>
        <v/>
      </c>
      <c r="AH19" s="78" t="str">
        <f t="shared" si="18"/>
        <v/>
      </c>
      <c r="AI19" s="78" t="str">
        <f t="shared" si="19"/>
        <v/>
      </c>
      <c r="AJ19" s="78" t="str">
        <f t="shared" si="20"/>
        <v/>
      </c>
      <c r="AK19" s="78" t="str">
        <f t="shared" si="21"/>
        <v/>
      </c>
      <c r="AL19" s="78" t="str">
        <f t="shared" si="22"/>
        <v/>
      </c>
      <c r="AM19" s="78" t="str">
        <f t="shared" si="23"/>
        <v/>
      </c>
    </row>
    <row r="20" spans="1:39" s="78" customFormat="1" ht="82.5" customHeight="1">
      <c r="A20" s="40">
        <v>15</v>
      </c>
      <c r="B20" s="41">
        <v>1</v>
      </c>
      <c r="C20" s="41">
        <v>15</v>
      </c>
      <c r="D20" s="40"/>
      <c r="E20" s="44" t="s">
        <v>52</v>
      </c>
      <c r="F20" s="116">
        <v>500000</v>
      </c>
      <c r="G20" s="45"/>
      <c r="H20" s="45" t="s">
        <v>10</v>
      </c>
      <c r="I20" s="42"/>
      <c r="J20" s="46" t="s">
        <v>234</v>
      </c>
      <c r="K20" s="43"/>
      <c r="L20" s="77">
        <v>7</v>
      </c>
      <c r="M20" s="78">
        <f t="shared" si="24"/>
        <v>0</v>
      </c>
      <c r="N20" s="78">
        <f t="shared" si="25"/>
        <v>1</v>
      </c>
      <c r="O20" s="78">
        <f t="shared" si="26"/>
        <v>0</v>
      </c>
      <c r="P20" s="79" t="str">
        <f t="shared" si="0"/>
        <v/>
      </c>
      <c r="Q20" s="79" t="str">
        <f t="shared" si="1"/>
        <v/>
      </c>
      <c r="R20" s="79" t="str">
        <f t="shared" si="2"/>
        <v/>
      </c>
      <c r="S20" s="79" t="str">
        <f t="shared" si="3"/>
        <v/>
      </c>
      <c r="T20" s="79" t="str">
        <f t="shared" si="4"/>
        <v/>
      </c>
      <c r="U20" s="79" t="str">
        <f t="shared" si="5"/>
        <v/>
      </c>
      <c r="V20" s="79" t="str">
        <f t="shared" si="6"/>
        <v/>
      </c>
      <c r="W20" s="79" t="str">
        <f t="shared" si="7"/>
        <v/>
      </c>
      <c r="X20" s="79" t="str">
        <f t="shared" si="8"/>
        <v/>
      </c>
      <c r="Y20" s="79" t="str">
        <f t="shared" si="9"/>
        <v/>
      </c>
      <c r="Z20" s="79" t="str">
        <f t="shared" si="10"/>
        <v/>
      </c>
      <c r="AA20" s="79" t="str">
        <f t="shared" si="11"/>
        <v/>
      </c>
      <c r="AB20" s="79" t="str">
        <f t="shared" si="12"/>
        <v/>
      </c>
      <c r="AC20" s="79" t="str">
        <f t="shared" si="13"/>
        <v/>
      </c>
      <c r="AD20" s="79">
        <f t="shared" si="14"/>
        <v>500000</v>
      </c>
      <c r="AE20" s="79" t="str">
        <f t="shared" si="15"/>
        <v/>
      </c>
      <c r="AF20" s="78" t="str">
        <f t="shared" si="16"/>
        <v/>
      </c>
      <c r="AG20" s="78" t="str">
        <f t="shared" si="17"/>
        <v/>
      </c>
      <c r="AH20" s="78" t="str">
        <f t="shared" si="18"/>
        <v/>
      </c>
      <c r="AI20" s="78" t="str">
        <f t="shared" si="19"/>
        <v/>
      </c>
      <c r="AJ20" s="78" t="str">
        <f t="shared" si="20"/>
        <v/>
      </c>
      <c r="AK20" s="78" t="str">
        <f t="shared" si="21"/>
        <v/>
      </c>
      <c r="AL20" s="78" t="str">
        <f t="shared" si="22"/>
        <v/>
      </c>
      <c r="AM20" s="78" t="str">
        <f t="shared" si="23"/>
        <v/>
      </c>
    </row>
    <row r="21" spans="1:39" s="81" customFormat="1" ht="150">
      <c r="A21" s="40">
        <v>16</v>
      </c>
      <c r="B21" s="41">
        <v>1</v>
      </c>
      <c r="C21" s="41">
        <v>16</v>
      </c>
      <c r="D21" s="60"/>
      <c r="E21" s="44" t="s">
        <v>53</v>
      </c>
      <c r="F21" s="116">
        <v>1800000</v>
      </c>
      <c r="G21" s="45" t="s">
        <v>10</v>
      </c>
      <c r="H21" s="45"/>
      <c r="I21" s="48"/>
      <c r="J21" s="46" t="s">
        <v>167</v>
      </c>
      <c r="K21" s="43"/>
      <c r="L21" s="80">
        <v>7</v>
      </c>
      <c r="M21" s="78">
        <f t="shared" si="24"/>
        <v>1</v>
      </c>
      <c r="N21" s="78">
        <f t="shared" si="25"/>
        <v>0</v>
      </c>
      <c r="O21" s="78">
        <f t="shared" si="26"/>
        <v>0</v>
      </c>
      <c r="P21" s="79" t="str">
        <f t="shared" si="0"/>
        <v/>
      </c>
      <c r="Q21" s="79" t="str">
        <f t="shared" si="1"/>
        <v/>
      </c>
      <c r="R21" s="79" t="str">
        <f t="shared" si="2"/>
        <v/>
      </c>
      <c r="S21" s="79" t="str">
        <f t="shared" si="3"/>
        <v/>
      </c>
      <c r="T21" s="79" t="str">
        <f t="shared" si="4"/>
        <v/>
      </c>
      <c r="U21" s="79" t="str">
        <f t="shared" si="5"/>
        <v/>
      </c>
      <c r="V21" s="79">
        <f t="shared" si="6"/>
        <v>1800000</v>
      </c>
      <c r="W21" s="79" t="str">
        <f t="shared" si="7"/>
        <v/>
      </c>
      <c r="X21" s="79" t="str">
        <f t="shared" si="8"/>
        <v/>
      </c>
      <c r="Y21" s="79" t="str">
        <f t="shared" si="9"/>
        <v/>
      </c>
      <c r="Z21" s="79" t="str">
        <f t="shared" si="10"/>
        <v/>
      </c>
      <c r="AA21" s="79" t="str">
        <f t="shared" si="11"/>
        <v/>
      </c>
      <c r="AB21" s="79" t="str">
        <f t="shared" si="12"/>
        <v/>
      </c>
      <c r="AC21" s="79" t="str">
        <f t="shared" si="13"/>
        <v/>
      </c>
      <c r="AD21" s="79" t="str">
        <f t="shared" si="14"/>
        <v/>
      </c>
      <c r="AE21" s="79" t="str">
        <f t="shared" si="15"/>
        <v/>
      </c>
      <c r="AF21" s="78" t="str">
        <f t="shared" si="16"/>
        <v/>
      </c>
      <c r="AG21" s="78" t="str">
        <f t="shared" si="17"/>
        <v/>
      </c>
      <c r="AH21" s="78" t="str">
        <f t="shared" si="18"/>
        <v/>
      </c>
      <c r="AI21" s="78" t="str">
        <f t="shared" si="19"/>
        <v/>
      </c>
      <c r="AJ21" s="78" t="str">
        <f t="shared" si="20"/>
        <v/>
      </c>
      <c r="AK21" s="78" t="str">
        <f t="shared" si="21"/>
        <v/>
      </c>
      <c r="AL21" s="78" t="str">
        <f t="shared" si="22"/>
        <v/>
      </c>
      <c r="AM21" s="78" t="str">
        <f t="shared" si="23"/>
        <v/>
      </c>
    </row>
    <row r="22" spans="1:39" s="81" customFormat="1" ht="96" customHeight="1">
      <c r="A22" s="40">
        <v>17</v>
      </c>
      <c r="B22" s="41">
        <v>1</v>
      </c>
      <c r="C22" s="41">
        <v>17</v>
      </c>
      <c r="D22" s="60"/>
      <c r="E22" s="44" t="s">
        <v>180</v>
      </c>
      <c r="F22" s="116">
        <v>4000000</v>
      </c>
      <c r="G22" s="111" t="s">
        <v>10</v>
      </c>
      <c r="H22" s="111"/>
      <c r="I22" s="114"/>
      <c r="J22" s="110" t="s">
        <v>216</v>
      </c>
      <c r="K22" s="43"/>
      <c r="L22" s="80">
        <v>5</v>
      </c>
      <c r="M22" s="78">
        <f t="shared" si="24"/>
        <v>1</v>
      </c>
      <c r="N22" s="78">
        <f t="shared" si="25"/>
        <v>0</v>
      </c>
      <c r="O22" s="78">
        <f t="shared" si="26"/>
        <v>0</v>
      </c>
      <c r="P22" s="79" t="str">
        <f t="shared" si="0"/>
        <v/>
      </c>
      <c r="Q22" s="79" t="str">
        <f t="shared" si="1"/>
        <v/>
      </c>
      <c r="R22" s="79" t="str">
        <f t="shared" si="2"/>
        <v/>
      </c>
      <c r="S22" s="79" t="str">
        <f t="shared" si="3"/>
        <v/>
      </c>
      <c r="T22" s="79">
        <f t="shared" si="4"/>
        <v>4000000</v>
      </c>
      <c r="U22" s="79" t="str">
        <f t="shared" si="5"/>
        <v/>
      </c>
      <c r="V22" s="79" t="str">
        <f t="shared" si="6"/>
        <v/>
      </c>
      <c r="W22" s="79" t="str">
        <f t="shared" si="7"/>
        <v/>
      </c>
      <c r="X22" s="79" t="str">
        <f t="shared" si="8"/>
        <v/>
      </c>
      <c r="Y22" s="79" t="str">
        <f t="shared" si="9"/>
        <v/>
      </c>
      <c r="Z22" s="79" t="str">
        <f t="shared" si="10"/>
        <v/>
      </c>
      <c r="AA22" s="79" t="str">
        <f t="shared" si="11"/>
        <v/>
      </c>
      <c r="AB22" s="79" t="str">
        <f t="shared" si="12"/>
        <v/>
      </c>
      <c r="AC22" s="79" t="str">
        <f t="shared" si="13"/>
        <v/>
      </c>
      <c r="AD22" s="79" t="str">
        <f t="shared" si="14"/>
        <v/>
      </c>
      <c r="AE22" s="79" t="str">
        <f t="shared" si="15"/>
        <v/>
      </c>
      <c r="AF22" s="78" t="str">
        <f t="shared" si="16"/>
        <v/>
      </c>
      <c r="AG22" s="78" t="str">
        <f t="shared" si="17"/>
        <v/>
      </c>
      <c r="AH22" s="78" t="str">
        <f t="shared" si="18"/>
        <v/>
      </c>
      <c r="AI22" s="78" t="str">
        <f t="shared" si="19"/>
        <v/>
      </c>
      <c r="AJ22" s="78" t="str">
        <f t="shared" si="20"/>
        <v/>
      </c>
      <c r="AK22" s="78" t="str">
        <f t="shared" si="21"/>
        <v/>
      </c>
      <c r="AL22" s="78" t="str">
        <f t="shared" si="22"/>
        <v/>
      </c>
      <c r="AM22" s="78" t="str">
        <f t="shared" si="23"/>
        <v/>
      </c>
    </row>
    <row r="23" spans="1:39" s="78" customFormat="1" ht="75">
      <c r="A23" s="40">
        <v>18</v>
      </c>
      <c r="B23" s="41">
        <v>1</v>
      </c>
      <c r="C23" s="41">
        <v>18</v>
      </c>
      <c r="D23" s="40"/>
      <c r="E23" s="44" t="s">
        <v>54</v>
      </c>
      <c r="F23" s="116">
        <v>5000000</v>
      </c>
      <c r="G23" s="45"/>
      <c r="H23" s="45" t="s">
        <v>10</v>
      </c>
      <c r="I23" s="42"/>
      <c r="J23" s="46" t="s">
        <v>235</v>
      </c>
      <c r="K23" s="43"/>
      <c r="L23" s="77">
        <v>5</v>
      </c>
      <c r="M23" s="78">
        <f t="shared" si="24"/>
        <v>0</v>
      </c>
      <c r="N23" s="78">
        <f t="shared" si="25"/>
        <v>1</v>
      </c>
      <c r="O23" s="78">
        <f t="shared" si="26"/>
        <v>0</v>
      </c>
      <c r="P23" s="79" t="str">
        <f t="shared" si="0"/>
        <v/>
      </c>
      <c r="Q23" s="79" t="str">
        <f t="shared" si="1"/>
        <v/>
      </c>
      <c r="R23" s="79" t="str">
        <f t="shared" si="2"/>
        <v/>
      </c>
      <c r="S23" s="79" t="str">
        <f t="shared" si="3"/>
        <v/>
      </c>
      <c r="T23" s="79" t="str">
        <f t="shared" si="4"/>
        <v/>
      </c>
      <c r="U23" s="79" t="str">
        <f t="shared" si="5"/>
        <v/>
      </c>
      <c r="V23" s="79" t="str">
        <f t="shared" si="6"/>
        <v/>
      </c>
      <c r="W23" s="79" t="str">
        <f t="shared" si="7"/>
        <v/>
      </c>
      <c r="X23" s="79" t="str">
        <f t="shared" si="8"/>
        <v/>
      </c>
      <c r="Y23" s="79" t="str">
        <f t="shared" si="9"/>
        <v/>
      </c>
      <c r="Z23" s="79" t="str">
        <f t="shared" si="10"/>
        <v/>
      </c>
      <c r="AA23" s="79" t="str">
        <f t="shared" si="11"/>
        <v/>
      </c>
      <c r="AB23" s="79">
        <f t="shared" si="12"/>
        <v>5000000</v>
      </c>
      <c r="AC23" s="79" t="str">
        <f t="shared" si="13"/>
        <v/>
      </c>
      <c r="AD23" s="79" t="str">
        <f t="shared" si="14"/>
        <v/>
      </c>
      <c r="AE23" s="79" t="str">
        <f t="shared" si="15"/>
        <v/>
      </c>
      <c r="AF23" s="78" t="str">
        <f t="shared" si="16"/>
        <v/>
      </c>
      <c r="AG23" s="78" t="str">
        <f t="shared" si="17"/>
        <v/>
      </c>
      <c r="AH23" s="78" t="str">
        <f t="shared" si="18"/>
        <v/>
      </c>
      <c r="AI23" s="78" t="str">
        <f t="shared" si="19"/>
        <v/>
      </c>
      <c r="AJ23" s="78" t="str">
        <f t="shared" si="20"/>
        <v/>
      </c>
      <c r="AK23" s="78" t="str">
        <f t="shared" si="21"/>
        <v/>
      </c>
      <c r="AL23" s="78" t="str">
        <f t="shared" si="22"/>
        <v/>
      </c>
      <c r="AM23" s="78" t="str">
        <f t="shared" si="23"/>
        <v/>
      </c>
    </row>
    <row r="24" spans="1:39" s="78" customFormat="1" ht="150">
      <c r="A24" s="40">
        <v>19</v>
      </c>
      <c r="B24" s="41">
        <v>1</v>
      </c>
      <c r="C24" s="41">
        <v>19</v>
      </c>
      <c r="D24" s="40"/>
      <c r="E24" s="44" t="s">
        <v>55</v>
      </c>
      <c r="F24" s="116">
        <v>4000000</v>
      </c>
      <c r="G24" s="45"/>
      <c r="H24" s="45" t="s">
        <v>10</v>
      </c>
      <c r="I24" s="42"/>
      <c r="J24" s="36" t="s">
        <v>236</v>
      </c>
      <c r="K24" s="43"/>
      <c r="L24" s="77">
        <v>5</v>
      </c>
      <c r="M24" s="78">
        <f t="shared" si="24"/>
        <v>0</v>
      </c>
      <c r="N24" s="78">
        <f t="shared" si="25"/>
        <v>1</v>
      </c>
      <c r="O24" s="78">
        <f t="shared" si="26"/>
        <v>0</v>
      </c>
      <c r="P24" s="79" t="str">
        <f t="shared" si="0"/>
        <v/>
      </c>
      <c r="Q24" s="79" t="str">
        <f t="shared" si="1"/>
        <v/>
      </c>
      <c r="R24" s="79" t="str">
        <f t="shared" si="2"/>
        <v/>
      </c>
      <c r="S24" s="79" t="str">
        <f t="shared" si="3"/>
        <v/>
      </c>
      <c r="T24" s="79" t="str">
        <f t="shared" si="4"/>
        <v/>
      </c>
      <c r="U24" s="79" t="str">
        <f t="shared" si="5"/>
        <v/>
      </c>
      <c r="V24" s="79" t="str">
        <f t="shared" si="6"/>
        <v/>
      </c>
      <c r="W24" s="79" t="str">
        <f t="shared" si="7"/>
        <v/>
      </c>
      <c r="X24" s="79" t="str">
        <f t="shared" si="8"/>
        <v/>
      </c>
      <c r="Y24" s="79" t="str">
        <f t="shared" si="9"/>
        <v/>
      </c>
      <c r="Z24" s="79" t="str">
        <f t="shared" si="10"/>
        <v/>
      </c>
      <c r="AA24" s="79" t="str">
        <f t="shared" si="11"/>
        <v/>
      </c>
      <c r="AB24" s="79">
        <f t="shared" si="12"/>
        <v>4000000</v>
      </c>
      <c r="AC24" s="79" t="str">
        <f t="shared" si="13"/>
        <v/>
      </c>
      <c r="AD24" s="79" t="str">
        <f t="shared" si="14"/>
        <v/>
      </c>
      <c r="AE24" s="79" t="str">
        <f t="shared" si="15"/>
        <v/>
      </c>
      <c r="AF24" s="78" t="str">
        <f t="shared" si="16"/>
        <v/>
      </c>
      <c r="AG24" s="78" t="str">
        <f t="shared" si="17"/>
        <v/>
      </c>
      <c r="AH24" s="78" t="str">
        <f t="shared" si="18"/>
        <v/>
      </c>
      <c r="AI24" s="78" t="str">
        <f t="shared" si="19"/>
        <v/>
      </c>
      <c r="AJ24" s="78" t="str">
        <f t="shared" si="20"/>
        <v/>
      </c>
      <c r="AK24" s="78" t="str">
        <f t="shared" si="21"/>
        <v/>
      </c>
      <c r="AL24" s="78" t="str">
        <f t="shared" si="22"/>
        <v/>
      </c>
      <c r="AM24" s="78" t="str">
        <f t="shared" si="23"/>
        <v/>
      </c>
    </row>
    <row r="25" spans="1:39" s="78" customFormat="1" ht="62.25" customHeight="1">
      <c r="A25" s="40">
        <v>20</v>
      </c>
      <c r="B25" s="41">
        <v>1</v>
      </c>
      <c r="C25" s="41">
        <v>20</v>
      </c>
      <c r="D25" s="40"/>
      <c r="E25" s="44" t="s">
        <v>199</v>
      </c>
      <c r="F25" s="116">
        <v>9000000</v>
      </c>
      <c r="G25" s="45" t="s">
        <v>10</v>
      </c>
      <c r="H25" s="42"/>
      <c r="I25" s="41"/>
      <c r="J25" s="46" t="s">
        <v>162</v>
      </c>
      <c r="K25" s="43"/>
      <c r="L25" s="77">
        <v>5</v>
      </c>
      <c r="M25" s="78">
        <f t="shared" si="24"/>
        <v>1</v>
      </c>
      <c r="N25" s="78">
        <f t="shared" si="25"/>
        <v>0</v>
      </c>
      <c r="O25" s="78">
        <f t="shared" si="26"/>
        <v>0</v>
      </c>
      <c r="P25" s="79" t="str">
        <f t="shared" si="0"/>
        <v/>
      </c>
      <c r="Q25" s="79" t="str">
        <f t="shared" si="1"/>
        <v/>
      </c>
      <c r="R25" s="79" t="str">
        <f t="shared" si="2"/>
        <v/>
      </c>
      <c r="S25" s="79" t="str">
        <f t="shared" si="3"/>
        <v/>
      </c>
      <c r="T25" s="79">
        <f t="shared" si="4"/>
        <v>9000000</v>
      </c>
      <c r="U25" s="79" t="str">
        <f t="shared" si="5"/>
        <v/>
      </c>
      <c r="V25" s="79" t="str">
        <f t="shared" si="6"/>
        <v/>
      </c>
      <c r="W25" s="79" t="str">
        <f t="shared" si="7"/>
        <v/>
      </c>
      <c r="X25" s="79" t="str">
        <f t="shared" si="8"/>
        <v/>
      </c>
      <c r="Y25" s="79" t="str">
        <f t="shared" si="9"/>
        <v/>
      </c>
      <c r="Z25" s="79" t="str">
        <f t="shared" si="10"/>
        <v/>
      </c>
      <c r="AA25" s="79" t="str">
        <f t="shared" si="11"/>
        <v/>
      </c>
      <c r="AB25" s="79" t="str">
        <f t="shared" si="12"/>
        <v/>
      </c>
      <c r="AC25" s="79" t="str">
        <f t="shared" si="13"/>
        <v/>
      </c>
      <c r="AD25" s="79" t="str">
        <f t="shared" si="14"/>
        <v/>
      </c>
      <c r="AE25" s="79" t="str">
        <f t="shared" si="15"/>
        <v/>
      </c>
      <c r="AF25" s="78" t="str">
        <f t="shared" si="16"/>
        <v/>
      </c>
      <c r="AG25" s="78" t="str">
        <f t="shared" si="17"/>
        <v/>
      </c>
      <c r="AH25" s="78" t="str">
        <f t="shared" si="18"/>
        <v/>
      </c>
      <c r="AI25" s="78" t="str">
        <f t="shared" si="19"/>
        <v/>
      </c>
      <c r="AJ25" s="78" t="str">
        <f t="shared" si="20"/>
        <v/>
      </c>
      <c r="AK25" s="78" t="str">
        <f t="shared" si="21"/>
        <v/>
      </c>
      <c r="AL25" s="78" t="str">
        <f t="shared" si="22"/>
        <v/>
      </c>
      <c r="AM25" s="78" t="str">
        <f t="shared" si="23"/>
        <v/>
      </c>
    </row>
    <row r="26" spans="1:39" s="78" customFormat="1" ht="45.75" customHeight="1">
      <c r="A26" s="40">
        <v>21</v>
      </c>
      <c r="B26" s="41">
        <v>1</v>
      </c>
      <c r="C26" s="41">
        <v>21</v>
      </c>
      <c r="D26" s="40"/>
      <c r="E26" s="44" t="s">
        <v>200</v>
      </c>
      <c r="F26" s="116">
        <v>4000000</v>
      </c>
      <c r="G26" s="111" t="s">
        <v>10</v>
      </c>
      <c r="H26" s="111"/>
      <c r="I26" s="113"/>
      <c r="J26" s="110" t="s">
        <v>217</v>
      </c>
      <c r="K26" s="43"/>
      <c r="L26" s="77">
        <v>5</v>
      </c>
      <c r="M26" s="78">
        <f t="shared" si="24"/>
        <v>1</v>
      </c>
      <c r="N26" s="78">
        <f t="shared" si="25"/>
        <v>0</v>
      </c>
      <c r="O26" s="78">
        <f t="shared" si="26"/>
        <v>0</v>
      </c>
      <c r="P26" s="79" t="str">
        <f t="shared" si="0"/>
        <v/>
      </c>
      <c r="Q26" s="79" t="str">
        <f t="shared" si="1"/>
        <v/>
      </c>
      <c r="R26" s="79" t="str">
        <f t="shared" si="2"/>
        <v/>
      </c>
      <c r="S26" s="79" t="str">
        <f t="shared" si="3"/>
        <v/>
      </c>
      <c r="T26" s="79">
        <f t="shared" si="4"/>
        <v>4000000</v>
      </c>
      <c r="U26" s="79" t="str">
        <f t="shared" si="5"/>
        <v/>
      </c>
      <c r="V26" s="79" t="str">
        <f t="shared" si="6"/>
        <v/>
      </c>
      <c r="W26" s="79" t="str">
        <f t="shared" si="7"/>
        <v/>
      </c>
      <c r="X26" s="79" t="str">
        <f t="shared" si="8"/>
        <v/>
      </c>
      <c r="Y26" s="79" t="str">
        <f t="shared" si="9"/>
        <v/>
      </c>
      <c r="Z26" s="79" t="str">
        <f t="shared" si="10"/>
        <v/>
      </c>
      <c r="AA26" s="79" t="str">
        <f t="shared" si="11"/>
        <v/>
      </c>
      <c r="AB26" s="79" t="str">
        <f t="shared" si="12"/>
        <v/>
      </c>
      <c r="AC26" s="79" t="str">
        <f t="shared" si="13"/>
        <v/>
      </c>
      <c r="AD26" s="79" t="str">
        <f t="shared" si="14"/>
        <v/>
      </c>
      <c r="AE26" s="79" t="str">
        <f t="shared" si="15"/>
        <v/>
      </c>
      <c r="AF26" s="78" t="str">
        <f t="shared" si="16"/>
        <v/>
      </c>
      <c r="AG26" s="78" t="str">
        <f t="shared" si="17"/>
        <v/>
      </c>
      <c r="AH26" s="78" t="str">
        <f t="shared" si="18"/>
        <v/>
      </c>
      <c r="AI26" s="78" t="str">
        <f t="shared" si="19"/>
        <v/>
      </c>
      <c r="AJ26" s="78" t="str">
        <f t="shared" si="20"/>
        <v/>
      </c>
      <c r="AK26" s="78" t="str">
        <f t="shared" si="21"/>
        <v/>
      </c>
      <c r="AL26" s="78" t="str">
        <f t="shared" si="22"/>
        <v/>
      </c>
      <c r="AM26" s="78" t="str">
        <f t="shared" si="23"/>
        <v/>
      </c>
    </row>
    <row r="27" spans="1:39" s="78" customFormat="1" ht="75">
      <c r="A27" s="40">
        <v>22</v>
      </c>
      <c r="B27" s="41">
        <v>1</v>
      </c>
      <c r="C27" s="41">
        <v>22</v>
      </c>
      <c r="D27" s="40"/>
      <c r="E27" s="44" t="s">
        <v>56</v>
      </c>
      <c r="F27" s="116">
        <v>2800000</v>
      </c>
      <c r="G27" s="45"/>
      <c r="H27" s="45" t="s">
        <v>10</v>
      </c>
      <c r="I27" s="42"/>
      <c r="J27" s="46" t="s">
        <v>237</v>
      </c>
      <c r="K27" s="43"/>
      <c r="L27" s="77">
        <v>8</v>
      </c>
      <c r="M27" s="78">
        <f t="shared" si="24"/>
        <v>0</v>
      </c>
      <c r="N27" s="78">
        <f t="shared" si="25"/>
        <v>1</v>
      </c>
      <c r="O27" s="78">
        <f t="shared" si="26"/>
        <v>0</v>
      </c>
      <c r="P27" s="79" t="str">
        <f t="shared" si="0"/>
        <v/>
      </c>
      <c r="Q27" s="79" t="str">
        <f t="shared" si="1"/>
        <v/>
      </c>
      <c r="R27" s="79" t="str">
        <f t="shared" si="2"/>
        <v/>
      </c>
      <c r="S27" s="79" t="str">
        <f t="shared" si="3"/>
        <v/>
      </c>
      <c r="T27" s="79" t="str">
        <f t="shared" si="4"/>
        <v/>
      </c>
      <c r="U27" s="79" t="str">
        <f t="shared" si="5"/>
        <v/>
      </c>
      <c r="V27" s="79" t="str">
        <f t="shared" si="6"/>
        <v/>
      </c>
      <c r="W27" s="79" t="str">
        <f t="shared" si="7"/>
        <v/>
      </c>
      <c r="X27" s="79" t="str">
        <f t="shared" si="8"/>
        <v/>
      </c>
      <c r="Y27" s="79" t="str">
        <f t="shared" si="9"/>
        <v/>
      </c>
      <c r="Z27" s="79" t="str">
        <f t="shared" si="10"/>
        <v/>
      </c>
      <c r="AA27" s="79" t="str">
        <f t="shared" si="11"/>
        <v/>
      </c>
      <c r="AB27" s="79" t="str">
        <f t="shared" si="12"/>
        <v/>
      </c>
      <c r="AC27" s="79" t="str">
        <f t="shared" si="13"/>
        <v/>
      </c>
      <c r="AD27" s="79" t="str">
        <f t="shared" si="14"/>
        <v/>
      </c>
      <c r="AE27" s="79">
        <f t="shared" si="15"/>
        <v>2800000</v>
      </c>
      <c r="AF27" s="78" t="str">
        <f t="shared" si="16"/>
        <v/>
      </c>
      <c r="AG27" s="78" t="str">
        <f t="shared" si="17"/>
        <v/>
      </c>
      <c r="AH27" s="78" t="str">
        <f t="shared" si="18"/>
        <v/>
      </c>
      <c r="AI27" s="78" t="str">
        <f t="shared" si="19"/>
        <v/>
      </c>
      <c r="AJ27" s="78" t="str">
        <f t="shared" si="20"/>
        <v/>
      </c>
      <c r="AK27" s="78" t="str">
        <f t="shared" si="21"/>
        <v/>
      </c>
      <c r="AL27" s="78" t="str">
        <f t="shared" si="22"/>
        <v/>
      </c>
      <c r="AM27" s="78" t="str">
        <f t="shared" si="23"/>
        <v/>
      </c>
    </row>
    <row r="28" spans="1:39" s="78" customFormat="1" ht="39">
      <c r="A28" s="40">
        <v>23</v>
      </c>
      <c r="B28" s="41">
        <v>1</v>
      </c>
      <c r="C28" s="41">
        <v>23</v>
      </c>
      <c r="D28" s="40"/>
      <c r="E28" s="44" t="s">
        <v>57</v>
      </c>
      <c r="F28" s="103">
        <v>1000000</v>
      </c>
      <c r="G28" s="45"/>
      <c r="H28" s="45" t="s">
        <v>10</v>
      </c>
      <c r="I28" s="42"/>
      <c r="J28" s="46" t="s">
        <v>238</v>
      </c>
      <c r="K28" s="43"/>
      <c r="L28" s="77">
        <v>8</v>
      </c>
      <c r="M28" s="78">
        <f t="shared" si="24"/>
        <v>0</v>
      </c>
      <c r="N28" s="78">
        <f t="shared" si="25"/>
        <v>1</v>
      </c>
      <c r="O28" s="78">
        <f t="shared" si="26"/>
        <v>0</v>
      </c>
      <c r="P28" s="79" t="str">
        <f t="shared" si="0"/>
        <v/>
      </c>
      <c r="Q28" s="79" t="str">
        <f t="shared" si="1"/>
        <v/>
      </c>
      <c r="R28" s="79" t="str">
        <f t="shared" si="2"/>
        <v/>
      </c>
      <c r="S28" s="79" t="str">
        <f t="shared" si="3"/>
        <v/>
      </c>
      <c r="T28" s="79" t="str">
        <f t="shared" si="4"/>
        <v/>
      </c>
      <c r="U28" s="79" t="str">
        <f t="shared" si="5"/>
        <v/>
      </c>
      <c r="V28" s="79" t="str">
        <f t="shared" si="6"/>
        <v/>
      </c>
      <c r="W28" s="79" t="str">
        <f t="shared" si="7"/>
        <v/>
      </c>
      <c r="X28" s="79" t="str">
        <f t="shared" si="8"/>
        <v/>
      </c>
      <c r="Y28" s="79" t="str">
        <f t="shared" si="9"/>
        <v/>
      </c>
      <c r="Z28" s="79" t="str">
        <f t="shared" si="10"/>
        <v/>
      </c>
      <c r="AA28" s="79" t="str">
        <f t="shared" si="11"/>
        <v/>
      </c>
      <c r="AB28" s="79" t="str">
        <f t="shared" si="12"/>
        <v/>
      </c>
      <c r="AC28" s="79" t="str">
        <f t="shared" si="13"/>
        <v/>
      </c>
      <c r="AD28" s="79" t="str">
        <f t="shared" si="14"/>
        <v/>
      </c>
      <c r="AE28" s="79">
        <f t="shared" si="15"/>
        <v>1000000</v>
      </c>
      <c r="AF28" s="78" t="str">
        <f t="shared" si="16"/>
        <v/>
      </c>
      <c r="AG28" s="78" t="str">
        <f t="shared" si="17"/>
        <v/>
      </c>
      <c r="AH28" s="78" t="str">
        <f t="shared" si="18"/>
        <v/>
      </c>
      <c r="AI28" s="78" t="str">
        <f t="shared" si="19"/>
        <v/>
      </c>
      <c r="AJ28" s="78" t="str">
        <f t="shared" si="20"/>
        <v/>
      </c>
      <c r="AK28" s="78" t="str">
        <f t="shared" si="21"/>
        <v/>
      </c>
      <c r="AL28" s="78" t="str">
        <f t="shared" si="22"/>
        <v/>
      </c>
      <c r="AM28" s="78" t="str">
        <f t="shared" si="23"/>
        <v/>
      </c>
    </row>
    <row r="29" spans="1:39" s="78" customFormat="1" ht="56.25">
      <c r="A29" s="40">
        <v>24</v>
      </c>
      <c r="B29" s="41">
        <v>1</v>
      </c>
      <c r="C29" s="41">
        <v>24</v>
      </c>
      <c r="D29" s="40"/>
      <c r="E29" s="44" t="s">
        <v>58</v>
      </c>
      <c r="F29" s="103">
        <v>300000</v>
      </c>
      <c r="G29" s="45" t="s">
        <v>10</v>
      </c>
      <c r="H29" s="45"/>
      <c r="I29" s="42"/>
      <c r="J29" s="46" t="s">
        <v>124</v>
      </c>
      <c r="K29" s="43"/>
      <c r="L29" s="77">
        <v>3</v>
      </c>
      <c r="M29" s="78">
        <f t="shared" si="24"/>
        <v>1</v>
      </c>
      <c r="N29" s="78">
        <f t="shared" si="25"/>
        <v>0</v>
      </c>
      <c r="O29" s="78">
        <f t="shared" si="26"/>
        <v>0</v>
      </c>
      <c r="P29" s="79" t="str">
        <f t="shared" si="0"/>
        <v/>
      </c>
      <c r="Q29" s="79" t="str">
        <f t="shared" si="1"/>
        <v/>
      </c>
      <c r="R29" s="79">
        <f t="shared" si="2"/>
        <v>300000</v>
      </c>
      <c r="S29" s="79" t="str">
        <f t="shared" si="3"/>
        <v/>
      </c>
      <c r="T29" s="79" t="str">
        <f t="shared" si="4"/>
        <v/>
      </c>
      <c r="U29" s="79" t="str">
        <f t="shared" si="5"/>
        <v/>
      </c>
      <c r="V29" s="79" t="str">
        <f t="shared" si="6"/>
        <v/>
      </c>
      <c r="W29" s="79" t="str">
        <f t="shared" si="7"/>
        <v/>
      </c>
      <c r="X29" s="79" t="str">
        <f t="shared" si="8"/>
        <v/>
      </c>
      <c r="Y29" s="79" t="str">
        <f t="shared" si="9"/>
        <v/>
      </c>
      <c r="Z29" s="79" t="str">
        <f t="shared" si="10"/>
        <v/>
      </c>
      <c r="AA29" s="79" t="str">
        <f t="shared" si="11"/>
        <v/>
      </c>
      <c r="AB29" s="79" t="str">
        <f t="shared" si="12"/>
        <v/>
      </c>
      <c r="AC29" s="79" t="str">
        <f t="shared" si="13"/>
        <v/>
      </c>
      <c r="AD29" s="79" t="str">
        <f t="shared" si="14"/>
        <v/>
      </c>
      <c r="AE29" s="79" t="str">
        <f t="shared" si="15"/>
        <v/>
      </c>
      <c r="AF29" s="78" t="str">
        <f t="shared" si="16"/>
        <v/>
      </c>
      <c r="AG29" s="78" t="str">
        <f t="shared" si="17"/>
        <v/>
      </c>
      <c r="AH29" s="78" t="str">
        <f t="shared" si="18"/>
        <v/>
      </c>
      <c r="AI29" s="78" t="str">
        <f t="shared" si="19"/>
        <v/>
      </c>
      <c r="AJ29" s="78" t="str">
        <f t="shared" si="20"/>
        <v/>
      </c>
      <c r="AK29" s="78" t="str">
        <f t="shared" si="21"/>
        <v/>
      </c>
      <c r="AL29" s="78" t="str">
        <f t="shared" si="22"/>
        <v/>
      </c>
      <c r="AM29" s="78" t="str">
        <f t="shared" si="23"/>
        <v/>
      </c>
    </row>
    <row r="30" spans="1:39" s="78" customFormat="1" ht="58.5">
      <c r="A30" s="40">
        <v>25</v>
      </c>
      <c r="B30" s="41">
        <v>1</v>
      </c>
      <c r="C30" s="41">
        <v>25</v>
      </c>
      <c r="D30" s="40"/>
      <c r="E30" s="44" t="s">
        <v>59</v>
      </c>
      <c r="F30" s="103">
        <v>3000000</v>
      </c>
      <c r="G30" s="45"/>
      <c r="H30" s="111" t="s">
        <v>10</v>
      </c>
      <c r="I30" s="112"/>
      <c r="J30" s="110" t="s">
        <v>239</v>
      </c>
      <c r="K30" s="43"/>
      <c r="L30" s="77">
        <v>5</v>
      </c>
      <c r="M30" s="78">
        <f t="shared" si="24"/>
        <v>0</v>
      </c>
      <c r="N30" s="78">
        <f t="shared" si="25"/>
        <v>1</v>
      </c>
      <c r="O30" s="78">
        <f t="shared" si="26"/>
        <v>0</v>
      </c>
      <c r="P30" s="79" t="str">
        <f t="shared" si="0"/>
        <v/>
      </c>
      <c r="Q30" s="79" t="str">
        <f t="shared" si="1"/>
        <v/>
      </c>
      <c r="R30" s="79" t="str">
        <f t="shared" si="2"/>
        <v/>
      </c>
      <c r="S30" s="79" t="str">
        <f t="shared" si="3"/>
        <v/>
      </c>
      <c r="T30" s="79" t="str">
        <f t="shared" si="4"/>
        <v/>
      </c>
      <c r="U30" s="79" t="str">
        <f t="shared" si="5"/>
        <v/>
      </c>
      <c r="V30" s="79" t="str">
        <f t="shared" si="6"/>
        <v/>
      </c>
      <c r="W30" s="79" t="str">
        <f t="shared" si="7"/>
        <v/>
      </c>
      <c r="X30" s="79" t="str">
        <f t="shared" si="8"/>
        <v/>
      </c>
      <c r="Y30" s="79" t="str">
        <f t="shared" si="9"/>
        <v/>
      </c>
      <c r="Z30" s="79" t="str">
        <f t="shared" si="10"/>
        <v/>
      </c>
      <c r="AA30" s="79" t="str">
        <f t="shared" si="11"/>
        <v/>
      </c>
      <c r="AB30" s="79">
        <f t="shared" si="12"/>
        <v>3000000</v>
      </c>
      <c r="AC30" s="79" t="str">
        <f t="shared" si="13"/>
        <v/>
      </c>
      <c r="AD30" s="79" t="str">
        <f t="shared" si="14"/>
        <v/>
      </c>
      <c r="AE30" s="79" t="str">
        <f t="shared" si="15"/>
        <v/>
      </c>
      <c r="AF30" s="78" t="str">
        <f t="shared" si="16"/>
        <v/>
      </c>
      <c r="AG30" s="78" t="str">
        <f t="shared" si="17"/>
        <v/>
      </c>
      <c r="AH30" s="78" t="str">
        <f t="shared" si="18"/>
        <v/>
      </c>
      <c r="AI30" s="78" t="str">
        <f t="shared" si="19"/>
        <v/>
      </c>
      <c r="AJ30" s="78" t="str">
        <f t="shared" si="20"/>
        <v/>
      </c>
      <c r="AK30" s="78" t="str">
        <f t="shared" si="21"/>
        <v/>
      </c>
      <c r="AL30" s="78" t="str">
        <f t="shared" si="22"/>
        <v/>
      </c>
      <c r="AM30" s="78" t="str">
        <f t="shared" si="23"/>
        <v/>
      </c>
    </row>
    <row r="31" spans="1:39" s="78" customFormat="1" ht="55.5" customHeight="1">
      <c r="A31" s="40">
        <v>26</v>
      </c>
      <c r="B31" s="41">
        <v>1</v>
      </c>
      <c r="C31" s="41">
        <v>26</v>
      </c>
      <c r="D31" s="40"/>
      <c r="E31" s="44" t="s">
        <v>181</v>
      </c>
      <c r="F31" s="103">
        <v>4000000</v>
      </c>
      <c r="G31" s="111" t="s">
        <v>10</v>
      </c>
      <c r="H31" s="111"/>
      <c r="I31" s="112"/>
      <c r="J31" s="110" t="s">
        <v>220</v>
      </c>
      <c r="K31" s="43"/>
      <c r="L31" s="77">
        <v>4</v>
      </c>
      <c r="M31" s="78">
        <f t="shared" si="24"/>
        <v>1</v>
      </c>
      <c r="N31" s="78">
        <f t="shared" si="25"/>
        <v>0</v>
      </c>
      <c r="O31" s="78">
        <f t="shared" si="26"/>
        <v>0</v>
      </c>
      <c r="P31" s="79" t="str">
        <f t="shared" si="0"/>
        <v/>
      </c>
      <c r="Q31" s="79" t="str">
        <f t="shared" si="1"/>
        <v/>
      </c>
      <c r="R31" s="79" t="str">
        <f t="shared" si="2"/>
        <v/>
      </c>
      <c r="S31" s="79">
        <f t="shared" si="3"/>
        <v>4000000</v>
      </c>
      <c r="T31" s="79" t="str">
        <f t="shared" si="4"/>
        <v/>
      </c>
      <c r="U31" s="79" t="str">
        <f t="shared" si="5"/>
        <v/>
      </c>
      <c r="V31" s="79" t="str">
        <f t="shared" si="6"/>
        <v/>
      </c>
      <c r="W31" s="79" t="str">
        <f t="shared" si="7"/>
        <v/>
      </c>
      <c r="X31" s="79" t="str">
        <f t="shared" si="8"/>
        <v/>
      </c>
      <c r="Y31" s="79" t="str">
        <f t="shared" si="9"/>
        <v/>
      </c>
      <c r="Z31" s="79" t="str">
        <f t="shared" si="10"/>
        <v/>
      </c>
      <c r="AA31" s="79" t="str">
        <f t="shared" si="11"/>
        <v/>
      </c>
      <c r="AB31" s="79" t="str">
        <f t="shared" si="12"/>
        <v/>
      </c>
      <c r="AC31" s="79" t="str">
        <f t="shared" si="13"/>
        <v/>
      </c>
      <c r="AD31" s="79" t="str">
        <f t="shared" si="14"/>
        <v/>
      </c>
      <c r="AE31" s="79" t="str">
        <f t="shared" si="15"/>
        <v/>
      </c>
      <c r="AF31" s="78" t="str">
        <f t="shared" si="16"/>
        <v/>
      </c>
      <c r="AG31" s="78" t="str">
        <f t="shared" si="17"/>
        <v/>
      </c>
      <c r="AH31" s="78" t="str">
        <f t="shared" si="18"/>
        <v/>
      </c>
      <c r="AI31" s="78" t="str">
        <f t="shared" si="19"/>
        <v/>
      </c>
      <c r="AJ31" s="78" t="str">
        <f t="shared" si="20"/>
        <v/>
      </c>
      <c r="AK31" s="78" t="str">
        <f t="shared" si="21"/>
        <v/>
      </c>
      <c r="AL31" s="78" t="str">
        <f t="shared" si="22"/>
        <v/>
      </c>
      <c r="AM31" s="78" t="str">
        <f t="shared" si="23"/>
        <v/>
      </c>
    </row>
    <row r="32" spans="1:39" s="78" customFormat="1" ht="38.25" customHeight="1">
      <c r="A32" s="40">
        <v>27</v>
      </c>
      <c r="B32" s="41">
        <v>1</v>
      </c>
      <c r="C32" s="41">
        <v>27</v>
      </c>
      <c r="D32" s="40"/>
      <c r="E32" s="44" t="s">
        <v>60</v>
      </c>
      <c r="F32" s="103">
        <v>2000000</v>
      </c>
      <c r="G32" s="45"/>
      <c r="H32" s="45"/>
      <c r="I32" s="45" t="s">
        <v>10</v>
      </c>
      <c r="J32" s="46" t="s">
        <v>163</v>
      </c>
      <c r="K32" s="43"/>
      <c r="L32" s="77">
        <v>2</v>
      </c>
      <c r="M32" s="78">
        <f t="shared" si="24"/>
        <v>0</v>
      </c>
      <c r="N32" s="78">
        <f t="shared" si="25"/>
        <v>0</v>
      </c>
      <c r="O32" s="78">
        <f t="shared" si="26"/>
        <v>1</v>
      </c>
      <c r="P32" s="79" t="str">
        <f t="shared" si="0"/>
        <v/>
      </c>
      <c r="Q32" s="79" t="str">
        <f t="shared" si="1"/>
        <v/>
      </c>
      <c r="R32" s="79" t="str">
        <f t="shared" si="2"/>
        <v/>
      </c>
      <c r="S32" s="79" t="str">
        <f t="shared" si="3"/>
        <v/>
      </c>
      <c r="T32" s="79" t="str">
        <f t="shared" si="4"/>
        <v/>
      </c>
      <c r="U32" s="79" t="str">
        <f t="shared" si="5"/>
        <v/>
      </c>
      <c r="V32" s="79" t="str">
        <f t="shared" si="6"/>
        <v/>
      </c>
      <c r="W32" s="79" t="str">
        <f t="shared" si="7"/>
        <v/>
      </c>
      <c r="X32" s="79" t="str">
        <f t="shared" si="8"/>
        <v/>
      </c>
      <c r="Y32" s="79" t="str">
        <f t="shared" si="9"/>
        <v/>
      </c>
      <c r="Z32" s="79" t="str">
        <f t="shared" si="10"/>
        <v/>
      </c>
      <c r="AA32" s="79" t="str">
        <f t="shared" si="11"/>
        <v/>
      </c>
      <c r="AB32" s="79" t="str">
        <f t="shared" si="12"/>
        <v/>
      </c>
      <c r="AC32" s="79" t="str">
        <f t="shared" si="13"/>
        <v/>
      </c>
      <c r="AD32" s="79" t="str">
        <f t="shared" si="14"/>
        <v/>
      </c>
      <c r="AE32" s="79" t="str">
        <f t="shared" si="15"/>
        <v/>
      </c>
      <c r="AF32" s="78" t="str">
        <f t="shared" si="16"/>
        <v/>
      </c>
      <c r="AG32" s="78">
        <f t="shared" si="17"/>
        <v>2000000</v>
      </c>
      <c r="AH32" s="78" t="str">
        <f t="shared" si="18"/>
        <v/>
      </c>
      <c r="AI32" s="78" t="str">
        <f t="shared" si="19"/>
        <v/>
      </c>
      <c r="AJ32" s="78" t="str">
        <f t="shared" si="20"/>
        <v/>
      </c>
      <c r="AK32" s="78" t="str">
        <f t="shared" si="21"/>
        <v/>
      </c>
      <c r="AL32" s="78" t="str">
        <f t="shared" si="22"/>
        <v/>
      </c>
      <c r="AM32" s="78" t="str">
        <f t="shared" si="23"/>
        <v/>
      </c>
    </row>
    <row r="33" spans="1:39" s="78" customFormat="1" ht="39" customHeight="1">
      <c r="A33" s="40">
        <v>28</v>
      </c>
      <c r="B33" s="41">
        <v>1</v>
      </c>
      <c r="C33" s="41">
        <v>28</v>
      </c>
      <c r="D33" s="40"/>
      <c r="E33" s="44" t="s">
        <v>61</v>
      </c>
      <c r="F33" s="103">
        <v>1500000</v>
      </c>
      <c r="G33" s="45"/>
      <c r="H33" s="45"/>
      <c r="I33" s="45" t="s">
        <v>10</v>
      </c>
      <c r="J33" s="46" t="s">
        <v>163</v>
      </c>
      <c r="K33" s="43"/>
      <c r="L33" s="77">
        <v>2</v>
      </c>
      <c r="M33" s="78">
        <f t="shared" si="24"/>
        <v>0</v>
      </c>
      <c r="N33" s="78">
        <f t="shared" si="25"/>
        <v>0</v>
      </c>
      <c r="O33" s="78">
        <f t="shared" si="26"/>
        <v>1</v>
      </c>
      <c r="P33" s="79" t="str">
        <f t="shared" si="0"/>
        <v/>
      </c>
      <c r="Q33" s="79" t="str">
        <f t="shared" si="1"/>
        <v/>
      </c>
      <c r="R33" s="79" t="str">
        <f t="shared" si="2"/>
        <v/>
      </c>
      <c r="S33" s="79" t="str">
        <f t="shared" si="3"/>
        <v/>
      </c>
      <c r="T33" s="79" t="str">
        <f t="shared" si="4"/>
        <v/>
      </c>
      <c r="U33" s="79" t="str">
        <f t="shared" si="5"/>
        <v/>
      </c>
      <c r="V33" s="79" t="str">
        <f t="shared" si="6"/>
        <v/>
      </c>
      <c r="W33" s="79" t="str">
        <f t="shared" si="7"/>
        <v/>
      </c>
      <c r="X33" s="79" t="str">
        <f t="shared" si="8"/>
        <v/>
      </c>
      <c r="Y33" s="79" t="str">
        <f t="shared" si="9"/>
        <v/>
      </c>
      <c r="Z33" s="79" t="str">
        <f t="shared" si="10"/>
        <v/>
      </c>
      <c r="AA33" s="79" t="str">
        <f t="shared" si="11"/>
        <v/>
      </c>
      <c r="AB33" s="79" t="str">
        <f t="shared" si="12"/>
        <v/>
      </c>
      <c r="AC33" s="79" t="str">
        <f t="shared" si="13"/>
        <v/>
      </c>
      <c r="AD33" s="79" t="str">
        <f t="shared" si="14"/>
        <v/>
      </c>
      <c r="AE33" s="79" t="str">
        <f t="shared" si="15"/>
        <v/>
      </c>
      <c r="AF33" s="78" t="str">
        <f t="shared" si="16"/>
        <v/>
      </c>
      <c r="AG33" s="78">
        <f t="shared" si="17"/>
        <v>1500000</v>
      </c>
      <c r="AH33" s="78" t="str">
        <f t="shared" si="18"/>
        <v/>
      </c>
      <c r="AI33" s="78" t="str">
        <f t="shared" si="19"/>
        <v/>
      </c>
      <c r="AJ33" s="78" t="str">
        <f t="shared" si="20"/>
        <v/>
      </c>
      <c r="AK33" s="78" t="str">
        <f t="shared" si="21"/>
        <v/>
      </c>
      <c r="AL33" s="78" t="str">
        <f t="shared" si="22"/>
        <v/>
      </c>
      <c r="AM33" s="78" t="str">
        <f t="shared" si="23"/>
        <v/>
      </c>
    </row>
    <row r="34" spans="1:39" s="78" customFormat="1" ht="47.25" customHeight="1">
      <c r="A34" s="40">
        <v>29</v>
      </c>
      <c r="B34" s="41">
        <v>1</v>
      </c>
      <c r="C34" s="41">
        <v>29</v>
      </c>
      <c r="D34" s="40"/>
      <c r="E34" s="44" t="s">
        <v>62</v>
      </c>
      <c r="F34" s="103">
        <v>2000000</v>
      </c>
      <c r="G34" s="45"/>
      <c r="H34" s="45"/>
      <c r="I34" s="45" t="s">
        <v>10</v>
      </c>
      <c r="J34" s="46" t="s">
        <v>163</v>
      </c>
      <c r="K34" s="43"/>
      <c r="L34" s="77">
        <v>2</v>
      </c>
      <c r="M34" s="78">
        <f t="shared" si="24"/>
        <v>0</v>
      </c>
      <c r="N34" s="78">
        <f t="shared" si="25"/>
        <v>0</v>
      </c>
      <c r="O34" s="78">
        <f t="shared" si="26"/>
        <v>1</v>
      </c>
      <c r="P34" s="79" t="str">
        <f t="shared" si="0"/>
        <v/>
      </c>
      <c r="Q34" s="79" t="str">
        <f t="shared" si="1"/>
        <v/>
      </c>
      <c r="R34" s="79" t="str">
        <f t="shared" si="2"/>
        <v/>
      </c>
      <c r="S34" s="79" t="str">
        <f t="shared" si="3"/>
        <v/>
      </c>
      <c r="T34" s="79" t="str">
        <f t="shared" si="4"/>
        <v/>
      </c>
      <c r="U34" s="79" t="str">
        <f t="shared" si="5"/>
        <v/>
      </c>
      <c r="V34" s="79" t="str">
        <f t="shared" si="6"/>
        <v/>
      </c>
      <c r="W34" s="79" t="str">
        <f t="shared" si="7"/>
        <v/>
      </c>
      <c r="X34" s="79" t="str">
        <f t="shared" si="8"/>
        <v/>
      </c>
      <c r="Y34" s="79" t="str">
        <f t="shared" si="9"/>
        <v/>
      </c>
      <c r="Z34" s="79" t="str">
        <f t="shared" si="10"/>
        <v/>
      </c>
      <c r="AA34" s="79" t="str">
        <f t="shared" si="11"/>
        <v/>
      </c>
      <c r="AB34" s="79" t="str">
        <f t="shared" si="12"/>
        <v/>
      </c>
      <c r="AC34" s="79" t="str">
        <f t="shared" si="13"/>
        <v/>
      </c>
      <c r="AD34" s="79" t="str">
        <f t="shared" si="14"/>
        <v/>
      </c>
      <c r="AE34" s="79" t="str">
        <f t="shared" si="15"/>
        <v/>
      </c>
      <c r="AF34" s="78" t="str">
        <f t="shared" si="16"/>
        <v/>
      </c>
      <c r="AG34" s="78">
        <f t="shared" si="17"/>
        <v>2000000</v>
      </c>
      <c r="AH34" s="78" t="str">
        <f t="shared" si="18"/>
        <v/>
      </c>
      <c r="AI34" s="78" t="str">
        <f t="shared" si="19"/>
        <v/>
      </c>
      <c r="AJ34" s="78" t="str">
        <f t="shared" si="20"/>
        <v/>
      </c>
      <c r="AK34" s="78" t="str">
        <f t="shared" si="21"/>
        <v/>
      </c>
      <c r="AL34" s="78" t="str">
        <f t="shared" si="22"/>
        <v/>
      </c>
      <c r="AM34" s="78" t="str">
        <f t="shared" si="23"/>
        <v/>
      </c>
    </row>
    <row r="35" spans="1:39" s="78" customFormat="1" ht="42.75" customHeight="1">
      <c r="A35" s="40">
        <v>30</v>
      </c>
      <c r="B35" s="41">
        <v>1</v>
      </c>
      <c r="C35" s="41">
        <v>30</v>
      </c>
      <c r="D35" s="40"/>
      <c r="E35" s="44" t="s">
        <v>63</v>
      </c>
      <c r="F35" s="103">
        <v>2000000</v>
      </c>
      <c r="G35" s="45"/>
      <c r="H35" s="45"/>
      <c r="I35" s="45" t="s">
        <v>10</v>
      </c>
      <c r="J35" s="46" t="s">
        <v>163</v>
      </c>
      <c r="K35" s="43"/>
      <c r="L35" s="77">
        <v>2</v>
      </c>
      <c r="M35" s="78">
        <f t="shared" si="24"/>
        <v>0</v>
      </c>
      <c r="N35" s="78">
        <f t="shared" si="25"/>
        <v>0</v>
      </c>
      <c r="O35" s="78">
        <f t="shared" si="26"/>
        <v>1</v>
      </c>
      <c r="P35" s="79" t="str">
        <f t="shared" si="0"/>
        <v/>
      </c>
      <c r="Q35" s="79" t="str">
        <f t="shared" si="1"/>
        <v/>
      </c>
      <c r="R35" s="79" t="str">
        <f t="shared" si="2"/>
        <v/>
      </c>
      <c r="S35" s="79" t="str">
        <f t="shared" si="3"/>
        <v/>
      </c>
      <c r="T35" s="79" t="str">
        <f t="shared" si="4"/>
        <v/>
      </c>
      <c r="U35" s="79" t="str">
        <f t="shared" si="5"/>
        <v/>
      </c>
      <c r="V35" s="79" t="str">
        <f t="shared" si="6"/>
        <v/>
      </c>
      <c r="W35" s="79" t="str">
        <f t="shared" si="7"/>
        <v/>
      </c>
      <c r="X35" s="79" t="str">
        <f t="shared" si="8"/>
        <v/>
      </c>
      <c r="Y35" s="79" t="str">
        <f t="shared" si="9"/>
        <v/>
      </c>
      <c r="Z35" s="79" t="str">
        <f t="shared" si="10"/>
        <v/>
      </c>
      <c r="AA35" s="79" t="str">
        <f t="shared" si="11"/>
        <v/>
      </c>
      <c r="AB35" s="79" t="str">
        <f t="shared" si="12"/>
        <v/>
      </c>
      <c r="AC35" s="79" t="str">
        <f t="shared" si="13"/>
        <v/>
      </c>
      <c r="AD35" s="79" t="str">
        <f t="shared" si="14"/>
        <v/>
      </c>
      <c r="AE35" s="79" t="str">
        <f t="shared" si="15"/>
        <v/>
      </c>
      <c r="AF35" s="78" t="str">
        <f t="shared" si="16"/>
        <v/>
      </c>
      <c r="AG35" s="78">
        <f t="shared" si="17"/>
        <v>2000000</v>
      </c>
      <c r="AH35" s="78" t="str">
        <f t="shared" si="18"/>
        <v/>
      </c>
      <c r="AI35" s="78" t="str">
        <f t="shared" si="19"/>
        <v/>
      </c>
      <c r="AJ35" s="78" t="str">
        <f t="shared" si="20"/>
        <v/>
      </c>
      <c r="AK35" s="78" t="str">
        <f t="shared" si="21"/>
        <v/>
      </c>
      <c r="AL35" s="78" t="str">
        <f t="shared" si="22"/>
        <v/>
      </c>
      <c r="AM35" s="78" t="str">
        <f t="shared" si="23"/>
        <v/>
      </c>
    </row>
    <row r="36" spans="1:39" s="78" customFormat="1" ht="45" customHeight="1">
      <c r="A36" s="40">
        <v>31</v>
      </c>
      <c r="B36" s="41">
        <v>1</v>
      </c>
      <c r="C36" s="41">
        <v>31</v>
      </c>
      <c r="D36" s="40"/>
      <c r="E36" s="44" t="s">
        <v>64</v>
      </c>
      <c r="F36" s="103">
        <v>2000000</v>
      </c>
      <c r="G36" s="45"/>
      <c r="H36" s="45"/>
      <c r="I36" s="45" t="s">
        <v>10</v>
      </c>
      <c r="J36" s="46" t="s">
        <v>163</v>
      </c>
      <c r="K36" s="43"/>
      <c r="L36" s="77">
        <v>2</v>
      </c>
      <c r="M36" s="78">
        <f t="shared" si="24"/>
        <v>0</v>
      </c>
      <c r="N36" s="78">
        <f t="shared" si="25"/>
        <v>0</v>
      </c>
      <c r="O36" s="78">
        <f t="shared" si="26"/>
        <v>1</v>
      </c>
      <c r="P36" s="79" t="str">
        <f t="shared" si="0"/>
        <v/>
      </c>
      <c r="Q36" s="79" t="str">
        <f t="shared" si="1"/>
        <v/>
      </c>
      <c r="R36" s="79" t="str">
        <f t="shared" si="2"/>
        <v/>
      </c>
      <c r="S36" s="79" t="str">
        <f t="shared" si="3"/>
        <v/>
      </c>
      <c r="T36" s="79" t="str">
        <f t="shared" si="4"/>
        <v/>
      </c>
      <c r="U36" s="79" t="str">
        <f t="shared" si="5"/>
        <v/>
      </c>
      <c r="V36" s="79" t="str">
        <f t="shared" si="6"/>
        <v/>
      </c>
      <c r="W36" s="79" t="str">
        <f t="shared" si="7"/>
        <v/>
      </c>
      <c r="X36" s="79" t="str">
        <f t="shared" si="8"/>
        <v/>
      </c>
      <c r="Y36" s="79" t="str">
        <f t="shared" si="9"/>
        <v/>
      </c>
      <c r="Z36" s="79" t="str">
        <f t="shared" si="10"/>
        <v/>
      </c>
      <c r="AA36" s="79" t="str">
        <f t="shared" si="11"/>
        <v/>
      </c>
      <c r="AB36" s="79" t="str">
        <f t="shared" si="12"/>
        <v/>
      </c>
      <c r="AC36" s="79" t="str">
        <f t="shared" si="13"/>
        <v/>
      </c>
      <c r="AD36" s="79" t="str">
        <f t="shared" si="14"/>
        <v/>
      </c>
      <c r="AE36" s="79" t="str">
        <f t="shared" si="15"/>
        <v/>
      </c>
      <c r="AF36" s="78" t="str">
        <f t="shared" si="16"/>
        <v/>
      </c>
      <c r="AG36" s="78">
        <f t="shared" si="17"/>
        <v>2000000</v>
      </c>
      <c r="AH36" s="78" t="str">
        <f t="shared" si="18"/>
        <v/>
      </c>
      <c r="AI36" s="78" t="str">
        <f t="shared" si="19"/>
        <v/>
      </c>
      <c r="AJ36" s="78" t="str">
        <f t="shared" si="20"/>
        <v/>
      </c>
      <c r="AK36" s="78" t="str">
        <f t="shared" si="21"/>
        <v/>
      </c>
      <c r="AL36" s="78" t="str">
        <f t="shared" si="22"/>
        <v/>
      </c>
      <c r="AM36" s="78" t="str">
        <f t="shared" si="23"/>
        <v/>
      </c>
    </row>
    <row r="37" spans="1:39" s="78" customFormat="1" ht="42.75" customHeight="1">
      <c r="A37" s="40">
        <v>32</v>
      </c>
      <c r="B37" s="41">
        <v>1</v>
      </c>
      <c r="C37" s="41">
        <v>32</v>
      </c>
      <c r="D37" s="40"/>
      <c r="E37" s="44" t="s">
        <v>65</v>
      </c>
      <c r="F37" s="103">
        <v>1500000</v>
      </c>
      <c r="G37" s="45"/>
      <c r="H37" s="45"/>
      <c r="I37" s="45" t="s">
        <v>10</v>
      </c>
      <c r="J37" s="46" t="s">
        <v>163</v>
      </c>
      <c r="K37" s="43"/>
      <c r="L37" s="77">
        <v>6</v>
      </c>
      <c r="M37" s="78">
        <f t="shared" si="24"/>
        <v>0</v>
      </c>
      <c r="N37" s="78">
        <f t="shared" si="25"/>
        <v>0</v>
      </c>
      <c r="O37" s="78">
        <f t="shared" si="26"/>
        <v>1</v>
      </c>
      <c r="P37" s="79" t="str">
        <f t="shared" si="0"/>
        <v/>
      </c>
      <c r="Q37" s="79" t="str">
        <f t="shared" si="1"/>
        <v/>
      </c>
      <c r="R37" s="79" t="str">
        <f t="shared" si="2"/>
        <v/>
      </c>
      <c r="S37" s="79" t="str">
        <f t="shared" si="3"/>
        <v/>
      </c>
      <c r="T37" s="79" t="str">
        <f t="shared" si="4"/>
        <v/>
      </c>
      <c r="U37" s="79" t="str">
        <f t="shared" si="5"/>
        <v/>
      </c>
      <c r="V37" s="79" t="str">
        <f t="shared" si="6"/>
        <v/>
      </c>
      <c r="W37" s="79" t="str">
        <f t="shared" si="7"/>
        <v/>
      </c>
      <c r="X37" s="79" t="str">
        <f t="shared" si="8"/>
        <v/>
      </c>
      <c r="Y37" s="79" t="str">
        <f t="shared" si="9"/>
        <v/>
      </c>
      <c r="Z37" s="79" t="str">
        <f t="shared" si="10"/>
        <v/>
      </c>
      <c r="AA37" s="79" t="str">
        <f t="shared" si="11"/>
        <v/>
      </c>
      <c r="AB37" s="79" t="str">
        <f t="shared" si="12"/>
        <v/>
      </c>
      <c r="AC37" s="79" t="str">
        <f t="shared" si="13"/>
        <v/>
      </c>
      <c r="AD37" s="79" t="str">
        <f t="shared" si="14"/>
        <v/>
      </c>
      <c r="AE37" s="79" t="str">
        <f t="shared" si="15"/>
        <v/>
      </c>
      <c r="AF37" s="78" t="str">
        <f t="shared" si="16"/>
        <v/>
      </c>
      <c r="AG37" s="78" t="str">
        <f t="shared" si="17"/>
        <v/>
      </c>
      <c r="AH37" s="78" t="str">
        <f t="shared" si="18"/>
        <v/>
      </c>
      <c r="AI37" s="78" t="str">
        <f t="shared" si="19"/>
        <v/>
      </c>
      <c r="AJ37" s="78" t="str">
        <f t="shared" si="20"/>
        <v/>
      </c>
      <c r="AK37" s="78">
        <f t="shared" si="21"/>
        <v>1500000</v>
      </c>
      <c r="AL37" s="78" t="str">
        <f t="shared" si="22"/>
        <v/>
      </c>
      <c r="AM37" s="78" t="str">
        <f t="shared" si="23"/>
        <v/>
      </c>
    </row>
    <row r="38" spans="1:39" s="78" customFormat="1" ht="62.25" customHeight="1">
      <c r="A38" s="40">
        <v>33</v>
      </c>
      <c r="B38" s="41">
        <v>1</v>
      </c>
      <c r="C38" s="41">
        <v>33</v>
      </c>
      <c r="D38" s="40"/>
      <c r="E38" s="44" t="s">
        <v>66</v>
      </c>
      <c r="F38" s="103">
        <v>2000000</v>
      </c>
      <c r="G38" s="45"/>
      <c r="H38" s="45"/>
      <c r="I38" s="45" t="s">
        <v>10</v>
      </c>
      <c r="J38" s="46" t="s">
        <v>163</v>
      </c>
      <c r="K38" s="43"/>
      <c r="L38" s="77">
        <v>6</v>
      </c>
      <c r="M38" s="78">
        <f t="shared" si="24"/>
        <v>0</v>
      </c>
      <c r="N38" s="78">
        <f t="shared" si="25"/>
        <v>0</v>
      </c>
      <c r="O38" s="78">
        <f t="shared" si="26"/>
        <v>1</v>
      </c>
      <c r="P38" s="79" t="str">
        <f t="shared" si="0"/>
        <v/>
      </c>
      <c r="Q38" s="79" t="str">
        <f t="shared" si="1"/>
        <v/>
      </c>
      <c r="R38" s="79" t="str">
        <f t="shared" si="2"/>
        <v/>
      </c>
      <c r="S38" s="79" t="str">
        <f t="shared" si="3"/>
        <v/>
      </c>
      <c r="T38" s="79" t="str">
        <f t="shared" si="4"/>
        <v/>
      </c>
      <c r="U38" s="79" t="str">
        <f t="shared" si="5"/>
        <v/>
      </c>
      <c r="V38" s="79" t="str">
        <f t="shared" si="6"/>
        <v/>
      </c>
      <c r="W38" s="79" t="str">
        <f t="shared" si="7"/>
        <v/>
      </c>
      <c r="X38" s="79" t="str">
        <f t="shared" si="8"/>
        <v/>
      </c>
      <c r="Y38" s="79" t="str">
        <f t="shared" si="9"/>
        <v/>
      </c>
      <c r="Z38" s="79" t="str">
        <f t="shared" si="10"/>
        <v/>
      </c>
      <c r="AA38" s="79" t="str">
        <f t="shared" si="11"/>
        <v/>
      </c>
      <c r="AB38" s="79" t="str">
        <f t="shared" si="12"/>
        <v/>
      </c>
      <c r="AC38" s="79" t="str">
        <f t="shared" si="13"/>
        <v/>
      </c>
      <c r="AD38" s="79" t="str">
        <f t="shared" si="14"/>
        <v/>
      </c>
      <c r="AE38" s="79" t="str">
        <f t="shared" si="15"/>
        <v/>
      </c>
      <c r="AF38" s="78" t="str">
        <f t="shared" si="16"/>
        <v/>
      </c>
      <c r="AG38" s="78" t="str">
        <f t="shared" si="17"/>
        <v/>
      </c>
      <c r="AH38" s="78" t="str">
        <f t="shared" si="18"/>
        <v/>
      </c>
      <c r="AI38" s="78" t="str">
        <f t="shared" si="19"/>
        <v/>
      </c>
      <c r="AJ38" s="78" t="str">
        <f t="shared" si="20"/>
        <v/>
      </c>
      <c r="AK38" s="78">
        <f t="shared" si="21"/>
        <v>2000000</v>
      </c>
      <c r="AL38" s="78" t="str">
        <f t="shared" si="22"/>
        <v/>
      </c>
      <c r="AM38" s="78" t="str">
        <f t="shared" si="23"/>
        <v/>
      </c>
    </row>
    <row r="39" spans="1:39" s="78" customFormat="1" ht="62.25" customHeight="1">
      <c r="A39" s="40">
        <v>34</v>
      </c>
      <c r="B39" s="41">
        <v>1</v>
      </c>
      <c r="C39" s="41">
        <v>34</v>
      </c>
      <c r="D39" s="40"/>
      <c r="E39" s="44" t="s">
        <v>67</v>
      </c>
      <c r="F39" s="103">
        <v>5000000</v>
      </c>
      <c r="G39" s="45"/>
      <c r="H39" s="45"/>
      <c r="I39" s="45" t="s">
        <v>10</v>
      </c>
      <c r="J39" s="46" t="s">
        <v>163</v>
      </c>
      <c r="K39" s="43"/>
      <c r="L39" s="77">
        <v>6</v>
      </c>
      <c r="M39" s="78">
        <f t="shared" si="24"/>
        <v>0</v>
      </c>
      <c r="N39" s="78">
        <f t="shared" si="25"/>
        <v>0</v>
      </c>
      <c r="O39" s="78">
        <f t="shared" si="26"/>
        <v>1</v>
      </c>
      <c r="P39" s="79" t="str">
        <f t="shared" si="0"/>
        <v/>
      </c>
      <c r="Q39" s="79" t="str">
        <f t="shared" si="1"/>
        <v/>
      </c>
      <c r="R39" s="79" t="str">
        <f t="shared" si="2"/>
        <v/>
      </c>
      <c r="S39" s="79" t="str">
        <f t="shared" si="3"/>
        <v/>
      </c>
      <c r="T39" s="79" t="str">
        <f t="shared" si="4"/>
        <v/>
      </c>
      <c r="U39" s="79" t="str">
        <f t="shared" si="5"/>
        <v/>
      </c>
      <c r="V39" s="79" t="str">
        <f t="shared" si="6"/>
        <v/>
      </c>
      <c r="W39" s="79" t="str">
        <f t="shared" si="7"/>
        <v/>
      </c>
      <c r="X39" s="79" t="str">
        <f t="shared" si="8"/>
        <v/>
      </c>
      <c r="Y39" s="79" t="str">
        <f t="shared" si="9"/>
        <v/>
      </c>
      <c r="Z39" s="79" t="str">
        <f t="shared" si="10"/>
        <v/>
      </c>
      <c r="AA39" s="79" t="str">
        <f t="shared" si="11"/>
        <v/>
      </c>
      <c r="AB39" s="79" t="str">
        <f t="shared" si="12"/>
        <v/>
      </c>
      <c r="AC39" s="79" t="str">
        <f t="shared" si="13"/>
        <v/>
      </c>
      <c r="AD39" s="79" t="str">
        <f t="shared" si="14"/>
        <v/>
      </c>
      <c r="AE39" s="79" t="str">
        <f t="shared" si="15"/>
        <v/>
      </c>
      <c r="AF39" s="78" t="str">
        <f t="shared" si="16"/>
        <v/>
      </c>
      <c r="AG39" s="78" t="str">
        <f t="shared" si="17"/>
        <v/>
      </c>
      <c r="AH39" s="78" t="str">
        <f t="shared" si="18"/>
        <v/>
      </c>
      <c r="AI39" s="78" t="str">
        <f t="shared" si="19"/>
        <v/>
      </c>
      <c r="AJ39" s="78" t="str">
        <f t="shared" si="20"/>
        <v/>
      </c>
      <c r="AK39" s="78">
        <f t="shared" si="21"/>
        <v>5000000</v>
      </c>
      <c r="AL39" s="78" t="str">
        <f t="shared" si="22"/>
        <v/>
      </c>
      <c r="AM39" s="78" t="str">
        <f t="shared" si="23"/>
        <v/>
      </c>
    </row>
    <row r="40" spans="1:39" s="78" customFormat="1" ht="62.25" customHeight="1">
      <c r="A40" s="40">
        <v>35</v>
      </c>
      <c r="B40" s="41">
        <v>1</v>
      </c>
      <c r="C40" s="41">
        <v>35</v>
      </c>
      <c r="D40" s="40"/>
      <c r="E40" s="44" t="s">
        <v>68</v>
      </c>
      <c r="F40" s="103">
        <v>2000000</v>
      </c>
      <c r="G40" s="45"/>
      <c r="H40" s="45"/>
      <c r="I40" s="45" t="s">
        <v>10</v>
      </c>
      <c r="J40" s="46" t="s">
        <v>163</v>
      </c>
      <c r="K40" s="43"/>
      <c r="L40" s="77">
        <v>6</v>
      </c>
      <c r="M40" s="78">
        <f t="shared" si="24"/>
        <v>0</v>
      </c>
      <c r="N40" s="78">
        <f t="shared" si="25"/>
        <v>0</v>
      </c>
      <c r="O40" s="78">
        <f t="shared" si="26"/>
        <v>1</v>
      </c>
      <c r="P40" s="79" t="str">
        <f t="shared" si="0"/>
        <v/>
      </c>
      <c r="Q40" s="79" t="str">
        <f t="shared" si="1"/>
        <v/>
      </c>
      <c r="R40" s="79" t="str">
        <f t="shared" si="2"/>
        <v/>
      </c>
      <c r="S40" s="79" t="str">
        <f t="shared" si="3"/>
        <v/>
      </c>
      <c r="T40" s="79" t="str">
        <f t="shared" si="4"/>
        <v/>
      </c>
      <c r="U40" s="79" t="str">
        <f t="shared" si="5"/>
        <v/>
      </c>
      <c r="V40" s="79" t="str">
        <f t="shared" si="6"/>
        <v/>
      </c>
      <c r="W40" s="79" t="str">
        <f t="shared" si="7"/>
        <v/>
      </c>
      <c r="X40" s="79" t="str">
        <f t="shared" si="8"/>
        <v/>
      </c>
      <c r="Y40" s="79" t="str">
        <f t="shared" si="9"/>
        <v/>
      </c>
      <c r="Z40" s="79" t="str">
        <f t="shared" si="10"/>
        <v/>
      </c>
      <c r="AA40" s="79" t="str">
        <f t="shared" si="11"/>
        <v/>
      </c>
      <c r="AB40" s="79" t="str">
        <f t="shared" si="12"/>
        <v/>
      </c>
      <c r="AC40" s="79" t="str">
        <f t="shared" si="13"/>
        <v/>
      </c>
      <c r="AD40" s="79" t="str">
        <f t="shared" si="14"/>
        <v/>
      </c>
      <c r="AE40" s="79" t="str">
        <f t="shared" si="15"/>
        <v/>
      </c>
      <c r="AF40" s="78" t="str">
        <f t="shared" si="16"/>
        <v/>
      </c>
      <c r="AG40" s="78" t="str">
        <f t="shared" si="17"/>
        <v/>
      </c>
      <c r="AH40" s="78" t="str">
        <f t="shared" si="18"/>
        <v/>
      </c>
      <c r="AI40" s="78" t="str">
        <f t="shared" si="19"/>
        <v/>
      </c>
      <c r="AJ40" s="78" t="str">
        <f t="shared" si="20"/>
        <v/>
      </c>
      <c r="AK40" s="78">
        <f t="shared" si="21"/>
        <v>2000000</v>
      </c>
      <c r="AL40" s="78" t="str">
        <f t="shared" si="22"/>
        <v/>
      </c>
      <c r="AM40" s="78" t="str">
        <f t="shared" si="23"/>
        <v/>
      </c>
    </row>
    <row r="41" spans="1:39" s="78" customFormat="1" ht="62.25" customHeight="1">
      <c r="A41" s="40">
        <v>36</v>
      </c>
      <c r="B41" s="41">
        <v>1</v>
      </c>
      <c r="C41" s="41">
        <v>36</v>
      </c>
      <c r="D41" s="40"/>
      <c r="E41" s="44" t="s">
        <v>69</v>
      </c>
      <c r="F41" s="103">
        <v>2000000</v>
      </c>
      <c r="G41" s="45"/>
      <c r="H41" s="45"/>
      <c r="I41" s="45" t="s">
        <v>10</v>
      </c>
      <c r="J41" s="46" t="s">
        <v>163</v>
      </c>
      <c r="K41" s="43"/>
      <c r="L41" s="77">
        <v>6</v>
      </c>
      <c r="M41" s="78">
        <f t="shared" si="24"/>
        <v>0</v>
      </c>
      <c r="N41" s="78">
        <f t="shared" si="25"/>
        <v>0</v>
      </c>
      <c r="O41" s="78">
        <f t="shared" si="26"/>
        <v>1</v>
      </c>
      <c r="P41" s="79" t="str">
        <f t="shared" si="0"/>
        <v/>
      </c>
      <c r="Q41" s="79" t="str">
        <f t="shared" si="1"/>
        <v/>
      </c>
      <c r="R41" s="79" t="str">
        <f t="shared" si="2"/>
        <v/>
      </c>
      <c r="S41" s="79" t="str">
        <f t="shared" si="3"/>
        <v/>
      </c>
      <c r="T41" s="79" t="str">
        <f t="shared" si="4"/>
        <v/>
      </c>
      <c r="U41" s="79" t="str">
        <f t="shared" si="5"/>
        <v/>
      </c>
      <c r="V41" s="79" t="str">
        <f t="shared" si="6"/>
        <v/>
      </c>
      <c r="W41" s="79" t="str">
        <f t="shared" si="7"/>
        <v/>
      </c>
      <c r="X41" s="79" t="str">
        <f t="shared" si="8"/>
        <v/>
      </c>
      <c r="Y41" s="79" t="str">
        <f t="shared" si="9"/>
        <v/>
      </c>
      <c r="Z41" s="79" t="str">
        <f t="shared" si="10"/>
        <v/>
      </c>
      <c r="AA41" s="79" t="str">
        <f t="shared" si="11"/>
        <v/>
      </c>
      <c r="AB41" s="79" t="str">
        <f t="shared" si="12"/>
        <v/>
      </c>
      <c r="AC41" s="79" t="str">
        <f t="shared" si="13"/>
        <v/>
      </c>
      <c r="AD41" s="79" t="str">
        <f t="shared" si="14"/>
        <v/>
      </c>
      <c r="AE41" s="79" t="str">
        <f t="shared" si="15"/>
        <v/>
      </c>
      <c r="AF41" s="78" t="str">
        <f t="shared" si="16"/>
        <v/>
      </c>
      <c r="AG41" s="78" t="str">
        <f t="shared" si="17"/>
        <v/>
      </c>
      <c r="AH41" s="78" t="str">
        <f t="shared" si="18"/>
        <v/>
      </c>
      <c r="AI41" s="78" t="str">
        <f t="shared" si="19"/>
        <v/>
      </c>
      <c r="AJ41" s="78" t="str">
        <f t="shared" si="20"/>
        <v/>
      </c>
      <c r="AK41" s="78">
        <f t="shared" si="21"/>
        <v>2000000</v>
      </c>
      <c r="AL41" s="78" t="str">
        <f t="shared" si="22"/>
        <v/>
      </c>
      <c r="AM41" s="78" t="str">
        <f t="shared" si="23"/>
        <v/>
      </c>
    </row>
    <row r="42" spans="1:39" s="78" customFormat="1" ht="62.25" customHeight="1">
      <c r="A42" s="40">
        <v>37</v>
      </c>
      <c r="B42" s="41">
        <v>1</v>
      </c>
      <c r="C42" s="41">
        <v>37</v>
      </c>
      <c r="D42" s="40"/>
      <c r="E42" s="44" t="s">
        <v>70</v>
      </c>
      <c r="F42" s="103">
        <v>2000000</v>
      </c>
      <c r="G42" s="45"/>
      <c r="H42" s="45"/>
      <c r="I42" s="45" t="s">
        <v>10</v>
      </c>
      <c r="J42" s="46" t="s">
        <v>163</v>
      </c>
      <c r="K42" s="43"/>
      <c r="L42" s="77">
        <v>6</v>
      </c>
      <c r="M42" s="78">
        <f t="shared" si="24"/>
        <v>0</v>
      </c>
      <c r="N42" s="78">
        <f t="shared" si="25"/>
        <v>0</v>
      </c>
      <c r="O42" s="78">
        <f t="shared" si="26"/>
        <v>1</v>
      </c>
      <c r="P42" s="79" t="str">
        <f t="shared" si="0"/>
        <v/>
      </c>
      <c r="Q42" s="79" t="str">
        <f t="shared" si="1"/>
        <v/>
      </c>
      <c r="R42" s="79" t="str">
        <f t="shared" si="2"/>
        <v/>
      </c>
      <c r="S42" s="79" t="str">
        <f t="shared" si="3"/>
        <v/>
      </c>
      <c r="T42" s="79" t="str">
        <f t="shared" si="4"/>
        <v/>
      </c>
      <c r="U42" s="79" t="str">
        <f t="shared" si="5"/>
        <v/>
      </c>
      <c r="V42" s="79" t="str">
        <f t="shared" si="6"/>
        <v/>
      </c>
      <c r="W42" s="79" t="str">
        <f t="shared" si="7"/>
        <v/>
      </c>
      <c r="X42" s="79" t="str">
        <f t="shared" si="8"/>
        <v/>
      </c>
      <c r="Y42" s="79" t="str">
        <f t="shared" si="9"/>
        <v/>
      </c>
      <c r="Z42" s="79" t="str">
        <f t="shared" si="10"/>
        <v/>
      </c>
      <c r="AA42" s="79" t="str">
        <f t="shared" si="11"/>
        <v/>
      </c>
      <c r="AB42" s="79" t="str">
        <f t="shared" si="12"/>
        <v/>
      </c>
      <c r="AC42" s="79" t="str">
        <f t="shared" si="13"/>
        <v/>
      </c>
      <c r="AD42" s="79" t="str">
        <f t="shared" si="14"/>
        <v/>
      </c>
      <c r="AE42" s="79" t="str">
        <f t="shared" si="15"/>
        <v/>
      </c>
      <c r="AF42" s="78" t="str">
        <f t="shared" si="16"/>
        <v/>
      </c>
      <c r="AG42" s="78" t="str">
        <f t="shared" si="17"/>
        <v/>
      </c>
      <c r="AH42" s="78" t="str">
        <f t="shared" si="18"/>
        <v/>
      </c>
      <c r="AI42" s="78" t="str">
        <f t="shared" si="19"/>
        <v/>
      </c>
      <c r="AJ42" s="78" t="str">
        <f t="shared" si="20"/>
        <v/>
      </c>
      <c r="AK42" s="78">
        <f t="shared" si="21"/>
        <v>2000000</v>
      </c>
      <c r="AL42" s="78" t="str">
        <f t="shared" si="22"/>
        <v/>
      </c>
      <c r="AM42" s="78" t="str">
        <f t="shared" si="23"/>
        <v/>
      </c>
    </row>
    <row r="43" spans="1:39" s="78" customFormat="1" ht="62.25" customHeight="1">
      <c r="A43" s="40">
        <v>38</v>
      </c>
      <c r="B43" s="41">
        <v>1</v>
      </c>
      <c r="C43" s="41">
        <v>38</v>
      </c>
      <c r="D43" s="40"/>
      <c r="E43" s="44" t="s">
        <v>71</v>
      </c>
      <c r="F43" s="103">
        <v>2000000</v>
      </c>
      <c r="G43" s="45"/>
      <c r="H43" s="45"/>
      <c r="I43" s="45" t="s">
        <v>10</v>
      </c>
      <c r="J43" s="46" t="s">
        <v>163</v>
      </c>
      <c r="K43" s="43"/>
      <c r="L43" s="77">
        <v>6</v>
      </c>
      <c r="M43" s="78">
        <f t="shared" si="24"/>
        <v>0</v>
      </c>
      <c r="N43" s="78">
        <f t="shared" si="25"/>
        <v>0</v>
      </c>
      <c r="O43" s="78">
        <f t="shared" si="26"/>
        <v>1</v>
      </c>
      <c r="P43" s="79" t="str">
        <f t="shared" si="0"/>
        <v/>
      </c>
      <c r="Q43" s="79" t="str">
        <f t="shared" si="1"/>
        <v/>
      </c>
      <c r="R43" s="79" t="str">
        <f t="shared" si="2"/>
        <v/>
      </c>
      <c r="S43" s="79" t="str">
        <f t="shared" si="3"/>
        <v/>
      </c>
      <c r="T43" s="79" t="str">
        <f t="shared" si="4"/>
        <v/>
      </c>
      <c r="U43" s="79" t="str">
        <f t="shared" si="5"/>
        <v/>
      </c>
      <c r="V43" s="79" t="str">
        <f t="shared" si="6"/>
        <v/>
      </c>
      <c r="W43" s="79" t="str">
        <f t="shared" si="7"/>
        <v/>
      </c>
      <c r="X43" s="79" t="str">
        <f t="shared" si="8"/>
        <v/>
      </c>
      <c r="Y43" s="79" t="str">
        <f t="shared" si="9"/>
        <v/>
      </c>
      <c r="Z43" s="79" t="str">
        <f t="shared" si="10"/>
        <v/>
      </c>
      <c r="AA43" s="79" t="str">
        <f t="shared" si="11"/>
        <v/>
      </c>
      <c r="AB43" s="79" t="str">
        <f t="shared" si="12"/>
        <v/>
      </c>
      <c r="AC43" s="79" t="str">
        <f t="shared" si="13"/>
        <v/>
      </c>
      <c r="AD43" s="79" t="str">
        <f t="shared" si="14"/>
        <v/>
      </c>
      <c r="AE43" s="79" t="str">
        <f t="shared" si="15"/>
        <v/>
      </c>
      <c r="AF43" s="78" t="str">
        <f t="shared" si="16"/>
        <v/>
      </c>
      <c r="AG43" s="78" t="str">
        <f t="shared" si="17"/>
        <v/>
      </c>
      <c r="AH43" s="78" t="str">
        <f t="shared" si="18"/>
        <v/>
      </c>
      <c r="AI43" s="78" t="str">
        <f t="shared" si="19"/>
        <v/>
      </c>
      <c r="AJ43" s="78" t="str">
        <f t="shared" si="20"/>
        <v/>
      </c>
      <c r="AK43" s="78">
        <f t="shared" si="21"/>
        <v>2000000</v>
      </c>
      <c r="AL43" s="78" t="str">
        <f t="shared" si="22"/>
        <v/>
      </c>
      <c r="AM43" s="78" t="str">
        <f t="shared" si="23"/>
        <v/>
      </c>
    </row>
    <row r="44" spans="1:39" s="78" customFormat="1" ht="62.25" customHeight="1">
      <c r="A44" s="40">
        <v>39</v>
      </c>
      <c r="B44" s="41">
        <v>1</v>
      </c>
      <c r="C44" s="41">
        <v>39</v>
      </c>
      <c r="D44" s="40"/>
      <c r="E44" s="44" t="s">
        <v>72</v>
      </c>
      <c r="F44" s="103">
        <v>2000000</v>
      </c>
      <c r="G44" s="45"/>
      <c r="H44" s="45"/>
      <c r="I44" s="45" t="s">
        <v>10</v>
      </c>
      <c r="J44" s="46" t="s">
        <v>163</v>
      </c>
      <c r="K44" s="43"/>
      <c r="L44" s="77">
        <v>6</v>
      </c>
      <c r="M44" s="78">
        <f t="shared" si="24"/>
        <v>0</v>
      </c>
      <c r="N44" s="78">
        <f t="shared" si="25"/>
        <v>0</v>
      </c>
      <c r="O44" s="78">
        <f t="shared" si="26"/>
        <v>1</v>
      </c>
      <c r="P44" s="79" t="str">
        <f t="shared" si="0"/>
        <v/>
      </c>
      <c r="Q44" s="79" t="str">
        <f t="shared" si="1"/>
        <v/>
      </c>
      <c r="R44" s="79" t="str">
        <f t="shared" si="2"/>
        <v/>
      </c>
      <c r="S44" s="79" t="str">
        <f t="shared" si="3"/>
        <v/>
      </c>
      <c r="T44" s="79" t="str">
        <f t="shared" si="4"/>
        <v/>
      </c>
      <c r="U44" s="79" t="str">
        <f t="shared" si="5"/>
        <v/>
      </c>
      <c r="V44" s="79" t="str">
        <f t="shared" si="6"/>
        <v/>
      </c>
      <c r="W44" s="79" t="str">
        <f t="shared" si="7"/>
        <v/>
      </c>
      <c r="X44" s="79" t="str">
        <f t="shared" si="8"/>
        <v/>
      </c>
      <c r="Y44" s="79" t="str">
        <f t="shared" si="9"/>
        <v/>
      </c>
      <c r="Z44" s="79" t="str">
        <f t="shared" si="10"/>
        <v/>
      </c>
      <c r="AA44" s="79" t="str">
        <f t="shared" si="11"/>
        <v/>
      </c>
      <c r="AB44" s="79" t="str">
        <f t="shared" si="12"/>
        <v/>
      </c>
      <c r="AC44" s="79" t="str">
        <f t="shared" si="13"/>
        <v/>
      </c>
      <c r="AD44" s="79" t="str">
        <f t="shared" si="14"/>
        <v/>
      </c>
      <c r="AE44" s="79" t="str">
        <f t="shared" si="15"/>
        <v/>
      </c>
      <c r="AF44" s="78" t="str">
        <f t="shared" si="16"/>
        <v/>
      </c>
      <c r="AG44" s="78" t="str">
        <f t="shared" si="17"/>
        <v/>
      </c>
      <c r="AH44" s="78" t="str">
        <f t="shared" si="18"/>
        <v/>
      </c>
      <c r="AI44" s="78" t="str">
        <f t="shared" si="19"/>
        <v/>
      </c>
      <c r="AJ44" s="78" t="str">
        <f t="shared" si="20"/>
        <v/>
      </c>
      <c r="AK44" s="78">
        <f t="shared" si="21"/>
        <v>2000000</v>
      </c>
      <c r="AL44" s="78" t="str">
        <f t="shared" si="22"/>
        <v/>
      </c>
      <c r="AM44" s="78" t="str">
        <f t="shared" si="23"/>
        <v/>
      </c>
    </row>
    <row r="45" spans="1:39" s="78" customFormat="1" ht="62.25" customHeight="1">
      <c r="A45" s="40">
        <v>40</v>
      </c>
      <c r="B45" s="41">
        <v>1</v>
      </c>
      <c r="C45" s="41">
        <v>40</v>
      </c>
      <c r="D45" s="40"/>
      <c r="E45" s="44" t="s">
        <v>73</v>
      </c>
      <c r="F45" s="103">
        <v>2000000</v>
      </c>
      <c r="G45" s="45"/>
      <c r="H45" s="45"/>
      <c r="I45" s="45" t="s">
        <v>10</v>
      </c>
      <c r="J45" s="46" t="s">
        <v>163</v>
      </c>
      <c r="K45" s="43"/>
      <c r="L45" s="77">
        <v>6</v>
      </c>
      <c r="M45" s="78">
        <f t="shared" si="24"/>
        <v>0</v>
      </c>
      <c r="N45" s="78">
        <f t="shared" si="25"/>
        <v>0</v>
      </c>
      <c r="O45" s="78">
        <f t="shared" si="26"/>
        <v>1</v>
      </c>
      <c r="P45" s="79" t="str">
        <f t="shared" si="0"/>
        <v/>
      </c>
      <c r="Q45" s="79" t="str">
        <f t="shared" si="1"/>
        <v/>
      </c>
      <c r="R45" s="79" t="str">
        <f t="shared" si="2"/>
        <v/>
      </c>
      <c r="S45" s="79" t="str">
        <f t="shared" si="3"/>
        <v/>
      </c>
      <c r="T45" s="79" t="str">
        <f t="shared" si="4"/>
        <v/>
      </c>
      <c r="U45" s="79" t="str">
        <f t="shared" si="5"/>
        <v/>
      </c>
      <c r="V45" s="79" t="str">
        <f t="shared" si="6"/>
        <v/>
      </c>
      <c r="W45" s="79" t="str">
        <f t="shared" si="7"/>
        <v/>
      </c>
      <c r="X45" s="79" t="str">
        <f t="shared" si="8"/>
        <v/>
      </c>
      <c r="Y45" s="79" t="str">
        <f t="shared" si="9"/>
        <v/>
      </c>
      <c r="Z45" s="79" t="str">
        <f t="shared" si="10"/>
        <v/>
      </c>
      <c r="AA45" s="79" t="str">
        <f t="shared" si="11"/>
        <v/>
      </c>
      <c r="AB45" s="79" t="str">
        <f t="shared" si="12"/>
        <v/>
      </c>
      <c r="AC45" s="79" t="str">
        <f t="shared" si="13"/>
        <v/>
      </c>
      <c r="AD45" s="79" t="str">
        <f t="shared" si="14"/>
        <v/>
      </c>
      <c r="AE45" s="79" t="str">
        <f t="shared" si="15"/>
        <v/>
      </c>
      <c r="AF45" s="78" t="str">
        <f t="shared" si="16"/>
        <v/>
      </c>
      <c r="AG45" s="78" t="str">
        <f t="shared" si="17"/>
        <v/>
      </c>
      <c r="AH45" s="78" t="str">
        <f t="shared" si="18"/>
        <v/>
      </c>
      <c r="AI45" s="78" t="str">
        <f t="shared" si="19"/>
        <v/>
      </c>
      <c r="AJ45" s="78" t="str">
        <f t="shared" si="20"/>
        <v/>
      </c>
      <c r="AK45" s="78">
        <f t="shared" si="21"/>
        <v>2000000</v>
      </c>
      <c r="AL45" s="78" t="str">
        <f t="shared" si="22"/>
        <v/>
      </c>
      <c r="AM45" s="78" t="str">
        <f t="shared" si="23"/>
        <v/>
      </c>
    </row>
    <row r="46" spans="1:39" s="78" customFormat="1" ht="62.25" customHeight="1">
      <c r="A46" s="40">
        <v>41</v>
      </c>
      <c r="B46" s="41">
        <v>1</v>
      </c>
      <c r="C46" s="41">
        <v>41</v>
      </c>
      <c r="D46" s="40"/>
      <c r="E46" s="44" t="s">
        <v>74</v>
      </c>
      <c r="F46" s="103">
        <v>2000000</v>
      </c>
      <c r="G46" s="45"/>
      <c r="H46" s="45"/>
      <c r="I46" s="45" t="s">
        <v>10</v>
      </c>
      <c r="J46" s="46" t="s">
        <v>163</v>
      </c>
      <c r="K46" s="43"/>
      <c r="L46" s="77">
        <v>6</v>
      </c>
      <c r="M46" s="78">
        <f t="shared" si="24"/>
        <v>0</v>
      </c>
      <c r="N46" s="78">
        <f t="shared" si="25"/>
        <v>0</v>
      </c>
      <c r="O46" s="78">
        <f t="shared" si="26"/>
        <v>1</v>
      </c>
      <c r="P46" s="79" t="str">
        <f t="shared" si="0"/>
        <v/>
      </c>
      <c r="Q46" s="79" t="str">
        <f t="shared" si="1"/>
        <v/>
      </c>
      <c r="R46" s="79" t="str">
        <f t="shared" si="2"/>
        <v/>
      </c>
      <c r="S46" s="79" t="str">
        <f t="shared" si="3"/>
        <v/>
      </c>
      <c r="T46" s="79" t="str">
        <f t="shared" si="4"/>
        <v/>
      </c>
      <c r="U46" s="79" t="str">
        <f t="shared" si="5"/>
        <v/>
      </c>
      <c r="V46" s="79" t="str">
        <f t="shared" si="6"/>
        <v/>
      </c>
      <c r="W46" s="79" t="str">
        <f t="shared" si="7"/>
        <v/>
      </c>
      <c r="X46" s="79" t="str">
        <f t="shared" si="8"/>
        <v/>
      </c>
      <c r="Y46" s="79" t="str">
        <f t="shared" si="9"/>
        <v/>
      </c>
      <c r="Z46" s="79" t="str">
        <f t="shared" si="10"/>
        <v/>
      </c>
      <c r="AA46" s="79" t="str">
        <f t="shared" si="11"/>
        <v/>
      </c>
      <c r="AB46" s="79" t="str">
        <f t="shared" si="12"/>
        <v/>
      </c>
      <c r="AC46" s="79" t="str">
        <f t="shared" si="13"/>
        <v/>
      </c>
      <c r="AD46" s="79" t="str">
        <f t="shared" si="14"/>
        <v/>
      </c>
      <c r="AE46" s="79" t="str">
        <f t="shared" si="15"/>
        <v/>
      </c>
      <c r="AF46" s="78" t="str">
        <f t="shared" si="16"/>
        <v/>
      </c>
      <c r="AG46" s="78" t="str">
        <f t="shared" si="17"/>
        <v/>
      </c>
      <c r="AH46" s="78" t="str">
        <f t="shared" si="18"/>
        <v/>
      </c>
      <c r="AI46" s="78" t="str">
        <f t="shared" si="19"/>
        <v/>
      </c>
      <c r="AJ46" s="78" t="str">
        <f t="shared" si="20"/>
        <v/>
      </c>
      <c r="AK46" s="78">
        <f t="shared" si="21"/>
        <v>2000000</v>
      </c>
      <c r="AL46" s="78" t="str">
        <f t="shared" si="22"/>
        <v/>
      </c>
      <c r="AM46" s="78" t="str">
        <f t="shared" si="23"/>
        <v/>
      </c>
    </row>
    <row r="47" spans="1:39" s="78" customFormat="1" ht="44.25" customHeight="1">
      <c r="A47" s="40">
        <v>42</v>
      </c>
      <c r="B47" s="41">
        <v>1</v>
      </c>
      <c r="C47" s="41">
        <v>42</v>
      </c>
      <c r="D47" s="40"/>
      <c r="E47" s="44" t="s">
        <v>75</v>
      </c>
      <c r="F47" s="103">
        <v>402000</v>
      </c>
      <c r="G47" s="45"/>
      <c r="H47" s="45"/>
      <c r="I47" s="45" t="s">
        <v>10</v>
      </c>
      <c r="J47" s="46" t="s">
        <v>163</v>
      </c>
      <c r="K47" s="43"/>
      <c r="L47" s="77">
        <v>6</v>
      </c>
      <c r="M47" s="78">
        <f t="shared" si="24"/>
        <v>0</v>
      </c>
      <c r="N47" s="78">
        <f t="shared" si="25"/>
        <v>0</v>
      </c>
      <c r="O47" s="78">
        <f t="shared" si="26"/>
        <v>1</v>
      </c>
      <c r="P47" s="79" t="str">
        <f t="shared" si="0"/>
        <v/>
      </c>
      <c r="Q47" s="79" t="str">
        <f t="shared" si="1"/>
        <v/>
      </c>
      <c r="R47" s="79" t="str">
        <f t="shared" si="2"/>
        <v/>
      </c>
      <c r="S47" s="79" t="str">
        <f t="shared" si="3"/>
        <v/>
      </c>
      <c r="T47" s="79" t="str">
        <f t="shared" si="4"/>
        <v/>
      </c>
      <c r="U47" s="79" t="str">
        <f t="shared" si="5"/>
        <v/>
      </c>
      <c r="V47" s="79" t="str">
        <f t="shared" si="6"/>
        <v/>
      </c>
      <c r="W47" s="79" t="str">
        <f t="shared" si="7"/>
        <v/>
      </c>
      <c r="X47" s="79" t="str">
        <f t="shared" si="8"/>
        <v/>
      </c>
      <c r="Y47" s="79" t="str">
        <f t="shared" si="9"/>
        <v/>
      </c>
      <c r="Z47" s="79" t="str">
        <f t="shared" si="10"/>
        <v/>
      </c>
      <c r="AA47" s="79" t="str">
        <f t="shared" si="11"/>
        <v/>
      </c>
      <c r="AB47" s="79" t="str">
        <f t="shared" si="12"/>
        <v/>
      </c>
      <c r="AC47" s="79" t="str">
        <f t="shared" si="13"/>
        <v/>
      </c>
      <c r="AD47" s="79" t="str">
        <f t="shared" si="14"/>
        <v/>
      </c>
      <c r="AE47" s="79" t="str">
        <f t="shared" si="15"/>
        <v/>
      </c>
      <c r="AF47" s="78" t="str">
        <f t="shared" si="16"/>
        <v/>
      </c>
      <c r="AG47" s="78" t="str">
        <f t="shared" si="17"/>
        <v/>
      </c>
      <c r="AH47" s="78" t="str">
        <f t="shared" si="18"/>
        <v/>
      </c>
      <c r="AI47" s="78" t="str">
        <f t="shared" si="19"/>
        <v/>
      </c>
      <c r="AJ47" s="78" t="str">
        <f t="shared" si="20"/>
        <v/>
      </c>
      <c r="AK47" s="78">
        <f t="shared" si="21"/>
        <v>402000</v>
      </c>
      <c r="AL47" s="78" t="str">
        <f t="shared" si="22"/>
        <v/>
      </c>
      <c r="AM47" s="78" t="str">
        <f t="shared" si="23"/>
        <v/>
      </c>
    </row>
    <row r="48" spans="1:39" s="78" customFormat="1" ht="45" customHeight="1">
      <c r="A48" s="40">
        <v>43</v>
      </c>
      <c r="B48" s="41">
        <v>1</v>
      </c>
      <c r="C48" s="41">
        <v>43</v>
      </c>
      <c r="D48" s="40"/>
      <c r="E48" s="44" t="s">
        <v>76</v>
      </c>
      <c r="F48" s="103">
        <v>400000</v>
      </c>
      <c r="G48" s="45"/>
      <c r="H48" s="45"/>
      <c r="I48" s="45" t="s">
        <v>10</v>
      </c>
      <c r="J48" s="46" t="s">
        <v>163</v>
      </c>
      <c r="K48" s="43"/>
      <c r="L48" s="77">
        <v>6</v>
      </c>
      <c r="M48" s="78">
        <f t="shared" si="24"/>
        <v>0</v>
      </c>
      <c r="N48" s="78">
        <f t="shared" si="25"/>
        <v>0</v>
      </c>
      <c r="O48" s="78">
        <f t="shared" si="26"/>
        <v>1</v>
      </c>
      <c r="P48" s="79" t="str">
        <f t="shared" si="0"/>
        <v/>
      </c>
      <c r="Q48" s="79" t="str">
        <f t="shared" si="1"/>
        <v/>
      </c>
      <c r="R48" s="79" t="str">
        <f t="shared" si="2"/>
        <v/>
      </c>
      <c r="S48" s="79" t="str">
        <f t="shared" si="3"/>
        <v/>
      </c>
      <c r="T48" s="79" t="str">
        <f t="shared" si="4"/>
        <v/>
      </c>
      <c r="U48" s="79" t="str">
        <f t="shared" si="5"/>
        <v/>
      </c>
      <c r="V48" s="79" t="str">
        <f t="shared" si="6"/>
        <v/>
      </c>
      <c r="W48" s="79" t="str">
        <f t="shared" si="7"/>
        <v/>
      </c>
      <c r="X48" s="79" t="str">
        <f t="shared" si="8"/>
        <v/>
      </c>
      <c r="Y48" s="79" t="str">
        <f t="shared" si="9"/>
        <v/>
      </c>
      <c r="Z48" s="79" t="str">
        <f t="shared" si="10"/>
        <v/>
      </c>
      <c r="AA48" s="79" t="str">
        <f t="shared" si="11"/>
        <v/>
      </c>
      <c r="AB48" s="79" t="str">
        <f t="shared" si="12"/>
        <v/>
      </c>
      <c r="AC48" s="79" t="str">
        <f t="shared" si="13"/>
        <v/>
      </c>
      <c r="AD48" s="79" t="str">
        <f t="shared" si="14"/>
        <v/>
      </c>
      <c r="AE48" s="79" t="str">
        <f t="shared" si="15"/>
        <v/>
      </c>
      <c r="AF48" s="78" t="str">
        <f t="shared" si="16"/>
        <v/>
      </c>
      <c r="AG48" s="78" t="str">
        <f t="shared" si="17"/>
        <v/>
      </c>
      <c r="AH48" s="78" t="str">
        <f t="shared" si="18"/>
        <v/>
      </c>
      <c r="AI48" s="78" t="str">
        <f t="shared" si="19"/>
        <v/>
      </c>
      <c r="AJ48" s="78" t="str">
        <f t="shared" si="20"/>
        <v/>
      </c>
      <c r="AK48" s="78">
        <f t="shared" si="21"/>
        <v>400000</v>
      </c>
      <c r="AL48" s="78" t="str">
        <f t="shared" si="22"/>
        <v/>
      </c>
      <c r="AM48" s="78" t="str">
        <f t="shared" si="23"/>
        <v/>
      </c>
    </row>
    <row r="49" spans="1:39" s="78" customFormat="1" ht="40.5" customHeight="1">
      <c r="A49" s="40">
        <v>44</v>
      </c>
      <c r="B49" s="41">
        <v>1</v>
      </c>
      <c r="C49" s="41">
        <v>44</v>
      </c>
      <c r="D49" s="40"/>
      <c r="E49" s="44" t="s">
        <v>77</v>
      </c>
      <c r="F49" s="103">
        <v>400000</v>
      </c>
      <c r="G49" s="45"/>
      <c r="H49" s="45"/>
      <c r="I49" s="45" t="s">
        <v>10</v>
      </c>
      <c r="J49" s="46" t="s">
        <v>163</v>
      </c>
      <c r="K49" s="43"/>
      <c r="L49" s="77">
        <v>6</v>
      </c>
      <c r="M49" s="78">
        <f t="shared" si="24"/>
        <v>0</v>
      </c>
      <c r="N49" s="78">
        <f t="shared" si="25"/>
        <v>0</v>
      </c>
      <c r="O49" s="78">
        <f t="shared" si="26"/>
        <v>1</v>
      </c>
      <c r="P49" s="79" t="str">
        <f t="shared" si="0"/>
        <v/>
      </c>
      <c r="Q49" s="79" t="str">
        <f t="shared" si="1"/>
        <v/>
      </c>
      <c r="R49" s="79" t="str">
        <f t="shared" si="2"/>
        <v/>
      </c>
      <c r="S49" s="79" t="str">
        <f t="shared" si="3"/>
        <v/>
      </c>
      <c r="T49" s="79" t="str">
        <f t="shared" si="4"/>
        <v/>
      </c>
      <c r="U49" s="79" t="str">
        <f t="shared" si="5"/>
        <v/>
      </c>
      <c r="V49" s="79" t="str">
        <f t="shared" si="6"/>
        <v/>
      </c>
      <c r="W49" s="79" t="str">
        <f t="shared" si="7"/>
        <v/>
      </c>
      <c r="X49" s="79" t="str">
        <f t="shared" si="8"/>
        <v/>
      </c>
      <c r="Y49" s="79" t="str">
        <f t="shared" si="9"/>
        <v/>
      </c>
      <c r="Z49" s="79" t="str">
        <f t="shared" si="10"/>
        <v/>
      </c>
      <c r="AA49" s="79" t="str">
        <f t="shared" si="11"/>
        <v/>
      </c>
      <c r="AB49" s="79" t="str">
        <f t="shared" si="12"/>
        <v/>
      </c>
      <c r="AC49" s="79" t="str">
        <f t="shared" si="13"/>
        <v/>
      </c>
      <c r="AD49" s="79" t="str">
        <f t="shared" si="14"/>
        <v/>
      </c>
      <c r="AE49" s="79" t="str">
        <f t="shared" si="15"/>
        <v/>
      </c>
      <c r="AF49" s="78" t="str">
        <f t="shared" si="16"/>
        <v/>
      </c>
      <c r="AG49" s="78" t="str">
        <f t="shared" si="17"/>
        <v/>
      </c>
      <c r="AH49" s="78" t="str">
        <f t="shared" si="18"/>
        <v/>
      </c>
      <c r="AI49" s="78" t="str">
        <f t="shared" si="19"/>
        <v/>
      </c>
      <c r="AJ49" s="78" t="str">
        <f t="shared" si="20"/>
        <v/>
      </c>
      <c r="AK49" s="78">
        <f t="shared" si="21"/>
        <v>400000</v>
      </c>
      <c r="AL49" s="78" t="str">
        <f t="shared" si="22"/>
        <v/>
      </c>
      <c r="AM49" s="78" t="str">
        <f t="shared" si="23"/>
        <v/>
      </c>
    </row>
    <row r="50" spans="1:39" s="78" customFormat="1" ht="44.25" customHeight="1">
      <c r="A50" s="40">
        <v>45</v>
      </c>
      <c r="B50" s="41">
        <v>1</v>
      </c>
      <c r="C50" s="41">
        <v>45</v>
      </c>
      <c r="D50" s="40"/>
      <c r="E50" s="44" t="s">
        <v>78</v>
      </c>
      <c r="F50" s="103">
        <v>402000</v>
      </c>
      <c r="G50" s="45"/>
      <c r="H50" s="45"/>
      <c r="I50" s="45" t="s">
        <v>10</v>
      </c>
      <c r="J50" s="46" t="s">
        <v>163</v>
      </c>
      <c r="K50" s="43"/>
      <c r="L50" s="77">
        <v>6</v>
      </c>
      <c r="M50" s="78">
        <f t="shared" si="24"/>
        <v>0</v>
      </c>
      <c r="N50" s="78">
        <f t="shared" si="25"/>
        <v>0</v>
      </c>
      <c r="O50" s="78">
        <f t="shared" si="26"/>
        <v>1</v>
      </c>
      <c r="P50" s="79" t="str">
        <f t="shared" si="0"/>
        <v/>
      </c>
      <c r="Q50" s="79" t="str">
        <f t="shared" si="1"/>
        <v/>
      </c>
      <c r="R50" s="79" t="str">
        <f t="shared" si="2"/>
        <v/>
      </c>
      <c r="S50" s="79" t="str">
        <f t="shared" si="3"/>
        <v/>
      </c>
      <c r="T50" s="79" t="str">
        <f t="shared" si="4"/>
        <v/>
      </c>
      <c r="U50" s="79" t="str">
        <f t="shared" si="5"/>
        <v/>
      </c>
      <c r="V50" s="79" t="str">
        <f t="shared" si="6"/>
        <v/>
      </c>
      <c r="W50" s="79" t="str">
        <f t="shared" si="7"/>
        <v/>
      </c>
      <c r="X50" s="79" t="str">
        <f t="shared" si="8"/>
        <v/>
      </c>
      <c r="Y50" s="79" t="str">
        <f t="shared" si="9"/>
        <v/>
      </c>
      <c r="Z50" s="79" t="str">
        <f t="shared" si="10"/>
        <v/>
      </c>
      <c r="AA50" s="79" t="str">
        <f t="shared" si="11"/>
        <v/>
      </c>
      <c r="AB50" s="79" t="str">
        <f t="shared" si="12"/>
        <v/>
      </c>
      <c r="AC50" s="79" t="str">
        <f t="shared" si="13"/>
        <v/>
      </c>
      <c r="AD50" s="79" t="str">
        <f t="shared" si="14"/>
        <v/>
      </c>
      <c r="AE50" s="79" t="str">
        <f t="shared" si="15"/>
        <v/>
      </c>
      <c r="AF50" s="78" t="str">
        <f t="shared" si="16"/>
        <v/>
      </c>
      <c r="AG50" s="78" t="str">
        <f t="shared" si="17"/>
        <v/>
      </c>
      <c r="AH50" s="78" t="str">
        <f t="shared" si="18"/>
        <v/>
      </c>
      <c r="AI50" s="78" t="str">
        <f t="shared" si="19"/>
        <v/>
      </c>
      <c r="AJ50" s="78" t="str">
        <f t="shared" si="20"/>
        <v/>
      </c>
      <c r="AK50" s="78">
        <f t="shared" si="21"/>
        <v>402000</v>
      </c>
      <c r="AL50" s="78" t="str">
        <f t="shared" si="22"/>
        <v/>
      </c>
      <c r="AM50" s="78" t="str">
        <f t="shared" si="23"/>
        <v/>
      </c>
    </row>
    <row r="51" spans="1:39" s="78" customFormat="1" ht="42.75" customHeight="1">
      <c r="A51" s="40">
        <v>46</v>
      </c>
      <c r="B51" s="41">
        <v>1</v>
      </c>
      <c r="C51" s="41">
        <v>46</v>
      </c>
      <c r="D51" s="40"/>
      <c r="E51" s="44" t="s">
        <v>79</v>
      </c>
      <c r="F51" s="103">
        <v>2000000</v>
      </c>
      <c r="G51" s="45"/>
      <c r="H51" s="45"/>
      <c r="I51" s="45" t="s">
        <v>10</v>
      </c>
      <c r="J51" s="46" t="s">
        <v>163</v>
      </c>
      <c r="K51" s="43"/>
      <c r="L51" s="77">
        <v>2</v>
      </c>
      <c r="M51" s="78">
        <f t="shared" si="24"/>
        <v>0</v>
      </c>
      <c r="N51" s="78">
        <f t="shared" si="25"/>
        <v>0</v>
      </c>
      <c r="O51" s="78">
        <f t="shared" si="26"/>
        <v>1</v>
      </c>
      <c r="P51" s="79" t="str">
        <f t="shared" si="0"/>
        <v/>
      </c>
      <c r="Q51" s="79" t="str">
        <f t="shared" si="1"/>
        <v/>
      </c>
      <c r="R51" s="79" t="str">
        <f t="shared" si="2"/>
        <v/>
      </c>
      <c r="S51" s="79" t="str">
        <f t="shared" si="3"/>
        <v/>
      </c>
      <c r="T51" s="79" t="str">
        <f t="shared" si="4"/>
        <v/>
      </c>
      <c r="U51" s="79" t="str">
        <f t="shared" si="5"/>
        <v/>
      </c>
      <c r="V51" s="79" t="str">
        <f t="shared" si="6"/>
        <v/>
      </c>
      <c r="W51" s="79" t="str">
        <f t="shared" si="7"/>
        <v/>
      </c>
      <c r="X51" s="79" t="str">
        <f t="shared" si="8"/>
        <v/>
      </c>
      <c r="Y51" s="79" t="str">
        <f t="shared" si="9"/>
        <v/>
      </c>
      <c r="Z51" s="79" t="str">
        <f t="shared" si="10"/>
        <v/>
      </c>
      <c r="AA51" s="79" t="str">
        <f t="shared" si="11"/>
        <v/>
      </c>
      <c r="AB51" s="79" t="str">
        <f t="shared" si="12"/>
        <v/>
      </c>
      <c r="AC51" s="79" t="str">
        <f t="shared" si="13"/>
        <v/>
      </c>
      <c r="AD51" s="79" t="str">
        <f t="shared" si="14"/>
        <v/>
      </c>
      <c r="AE51" s="79" t="str">
        <f t="shared" si="15"/>
        <v/>
      </c>
      <c r="AF51" s="78" t="str">
        <f t="shared" si="16"/>
        <v/>
      </c>
      <c r="AG51" s="78">
        <f t="shared" si="17"/>
        <v>2000000</v>
      </c>
      <c r="AH51" s="78" t="str">
        <f t="shared" si="18"/>
        <v/>
      </c>
      <c r="AI51" s="78" t="str">
        <f t="shared" si="19"/>
        <v/>
      </c>
      <c r="AJ51" s="78" t="str">
        <f t="shared" si="20"/>
        <v/>
      </c>
      <c r="AK51" s="78" t="str">
        <f t="shared" si="21"/>
        <v/>
      </c>
      <c r="AL51" s="78" t="str">
        <f t="shared" si="22"/>
        <v/>
      </c>
      <c r="AM51" s="78" t="str">
        <f t="shared" si="23"/>
        <v/>
      </c>
    </row>
    <row r="52" spans="1:39" s="78" customFormat="1" ht="44.25" customHeight="1">
      <c r="A52" s="40">
        <v>47</v>
      </c>
      <c r="B52" s="41">
        <v>1</v>
      </c>
      <c r="C52" s="41">
        <v>47</v>
      </c>
      <c r="D52" s="40"/>
      <c r="E52" s="44" t="s">
        <v>80</v>
      </c>
      <c r="F52" s="103">
        <v>1500000</v>
      </c>
      <c r="G52" s="45"/>
      <c r="H52" s="45"/>
      <c r="I52" s="45" t="s">
        <v>10</v>
      </c>
      <c r="J52" s="46" t="s">
        <v>163</v>
      </c>
      <c r="K52" s="43"/>
      <c r="L52" s="77">
        <v>2</v>
      </c>
      <c r="M52" s="78">
        <f t="shared" si="24"/>
        <v>0</v>
      </c>
      <c r="N52" s="78">
        <f t="shared" si="25"/>
        <v>0</v>
      </c>
      <c r="O52" s="78">
        <f t="shared" si="26"/>
        <v>1</v>
      </c>
      <c r="P52" s="79" t="str">
        <f t="shared" si="0"/>
        <v/>
      </c>
      <c r="Q52" s="79" t="str">
        <f t="shared" si="1"/>
        <v/>
      </c>
      <c r="R52" s="79" t="str">
        <f t="shared" si="2"/>
        <v/>
      </c>
      <c r="S52" s="79" t="str">
        <f t="shared" si="3"/>
        <v/>
      </c>
      <c r="T52" s="79" t="str">
        <f t="shared" si="4"/>
        <v/>
      </c>
      <c r="U52" s="79" t="str">
        <f t="shared" si="5"/>
        <v/>
      </c>
      <c r="V52" s="79" t="str">
        <f t="shared" si="6"/>
        <v/>
      </c>
      <c r="W52" s="79" t="str">
        <f t="shared" si="7"/>
        <v/>
      </c>
      <c r="X52" s="79" t="str">
        <f t="shared" si="8"/>
        <v/>
      </c>
      <c r="Y52" s="79" t="str">
        <f t="shared" si="9"/>
        <v/>
      </c>
      <c r="Z52" s="79" t="str">
        <f t="shared" si="10"/>
        <v/>
      </c>
      <c r="AA52" s="79" t="str">
        <f t="shared" si="11"/>
        <v/>
      </c>
      <c r="AB52" s="79" t="str">
        <f t="shared" si="12"/>
        <v/>
      </c>
      <c r="AC52" s="79" t="str">
        <f t="shared" si="13"/>
        <v/>
      </c>
      <c r="AD52" s="79" t="str">
        <f t="shared" si="14"/>
        <v/>
      </c>
      <c r="AE52" s="79" t="str">
        <f t="shared" si="15"/>
        <v/>
      </c>
      <c r="AF52" s="78" t="str">
        <f t="shared" si="16"/>
        <v/>
      </c>
      <c r="AG52" s="78">
        <f t="shared" si="17"/>
        <v>1500000</v>
      </c>
      <c r="AH52" s="78" t="str">
        <f t="shared" si="18"/>
        <v/>
      </c>
      <c r="AI52" s="78" t="str">
        <f t="shared" si="19"/>
        <v/>
      </c>
      <c r="AJ52" s="78" t="str">
        <f t="shared" si="20"/>
        <v/>
      </c>
      <c r="AK52" s="78" t="str">
        <f t="shared" si="21"/>
        <v/>
      </c>
      <c r="AL52" s="78" t="str">
        <f t="shared" si="22"/>
        <v/>
      </c>
      <c r="AM52" s="78" t="str">
        <f t="shared" si="23"/>
        <v/>
      </c>
    </row>
    <row r="53" spans="1:39" s="78" customFormat="1" ht="44.25" customHeight="1">
      <c r="A53" s="40">
        <v>48</v>
      </c>
      <c r="B53" s="41">
        <v>1</v>
      </c>
      <c r="C53" s="41">
        <v>48</v>
      </c>
      <c r="D53" s="40"/>
      <c r="E53" s="44" t="s">
        <v>81</v>
      </c>
      <c r="F53" s="103">
        <v>757000</v>
      </c>
      <c r="G53" s="45"/>
      <c r="H53" s="45"/>
      <c r="I53" s="45" t="s">
        <v>10</v>
      </c>
      <c r="J53" s="46" t="s">
        <v>163</v>
      </c>
      <c r="K53" s="43"/>
      <c r="L53" s="77">
        <v>2</v>
      </c>
      <c r="M53" s="78">
        <f t="shared" si="24"/>
        <v>0</v>
      </c>
      <c r="N53" s="78">
        <f t="shared" si="25"/>
        <v>0</v>
      </c>
      <c r="O53" s="78">
        <f t="shared" si="26"/>
        <v>1</v>
      </c>
      <c r="P53" s="79" t="str">
        <f t="shared" si="0"/>
        <v/>
      </c>
      <c r="Q53" s="79" t="str">
        <f t="shared" si="1"/>
        <v/>
      </c>
      <c r="R53" s="79" t="str">
        <f t="shared" si="2"/>
        <v/>
      </c>
      <c r="S53" s="79" t="str">
        <f t="shared" si="3"/>
        <v/>
      </c>
      <c r="T53" s="79" t="str">
        <f t="shared" si="4"/>
        <v/>
      </c>
      <c r="U53" s="79" t="str">
        <f t="shared" si="5"/>
        <v/>
      </c>
      <c r="V53" s="79" t="str">
        <f t="shared" si="6"/>
        <v/>
      </c>
      <c r="W53" s="79" t="str">
        <f t="shared" si="7"/>
        <v/>
      </c>
      <c r="X53" s="79" t="str">
        <f t="shared" si="8"/>
        <v/>
      </c>
      <c r="Y53" s="79" t="str">
        <f t="shared" si="9"/>
        <v/>
      </c>
      <c r="Z53" s="79" t="str">
        <f t="shared" si="10"/>
        <v/>
      </c>
      <c r="AA53" s="79" t="str">
        <f t="shared" si="11"/>
        <v/>
      </c>
      <c r="AB53" s="79" t="str">
        <f t="shared" si="12"/>
        <v/>
      </c>
      <c r="AC53" s="79" t="str">
        <f t="shared" si="13"/>
        <v/>
      </c>
      <c r="AD53" s="79" t="str">
        <f t="shared" si="14"/>
        <v/>
      </c>
      <c r="AE53" s="79" t="str">
        <f t="shared" si="15"/>
        <v/>
      </c>
      <c r="AF53" s="78" t="str">
        <f t="shared" si="16"/>
        <v/>
      </c>
      <c r="AG53" s="78">
        <f t="shared" si="17"/>
        <v>757000</v>
      </c>
      <c r="AH53" s="78" t="str">
        <f t="shared" si="18"/>
        <v/>
      </c>
      <c r="AI53" s="78" t="str">
        <f t="shared" si="19"/>
        <v/>
      </c>
      <c r="AJ53" s="78" t="str">
        <f t="shared" si="20"/>
        <v/>
      </c>
      <c r="AK53" s="78" t="str">
        <f t="shared" si="21"/>
        <v/>
      </c>
      <c r="AL53" s="78" t="str">
        <f t="shared" si="22"/>
        <v/>
      </c>
      <c r="AM53" s="78" t="str">
        <f t="shared" si="23"/>
        <v/>
      </c>
    </row>
    <row r="54" spans="1:39" s="78" customFormat="1" ht="44.25" customHeight="1">
      <c r="A54" s="40">
        <v>49</v>
      </c>
      <c r="B54" s="41">
        <v>1</v>
      </c>
      <c r="C54" s="41">
        <v>49</v>
      </c>
      <c r="D54" s="40"/>
      <c r="E54" s="44" t="s">
        <v>82</v>
      </c>
      <c r="F54" s="103">
        <v>387000</v>
      </c>
      <c r="G54" s="45"/>
      <c r="H54" s="45"/>
      <c r="I54" s="45" t="s">
        <v>10</v>
      </c>
      <c r="J54" s="46" t="s">
        <v>163</v>
      </c>
      <c r="K54" s="43"/>
      <c r="L54" s="77">
        <v>2</v>
      </c>
      <c r="M54" s="78">
        <f t="shared" si="24"/>
        <v>0</v>
      </c>
      <c r="N54" s="78">
        <f t="shared" si="25"/>
        <v>0</v>
      </c>
      <c r="O54" s="78">
        <f t="shared" si="26"/>
        <v>1</v>
      </c>
      <c r="P54" s="79" t="str">
        <f t="shared" si="0"/>
        <v/>
      </c>
      <c r="Q54" s="79" t="str">
        <f t="shared" si="1"/>
        <v/>
      </c>
      <c r="R54" s="79" t="str">
        <f t="shared" si="2"/>
        <v/>
      </c>
      <c r="S54" s="79" t="str">
        <f t="shared" si="3"/>
        <v/>
      </c>
      <c r="T54" s="79" t="str">
        <f t="shared" si="4"/>
        <v/>
      </c>
      <c r="U54" s="79" t="str">
        <f t="shared" si="5"/>
        <v/>
      </c>
      <c r="V54" s="79" t="str">
        <f t="shared" si="6"/>
        <v/>
      </c>
      <c r="W54" s="79" t="str">
        <f t="shared" si="7"/>
        <v/>
      </c>
      <c r="X54" s="79" t="str">
        <f t="shared" si="8"/>
        <v/>
      </c>
      <c r="Y54" s="79" t="str">
        <f t="shared" si="9"/>
        <v/>
      </c>
      <c r="Z54" s="79" t="str">
        <f t="shared" si="10"/>
        <v/>
      </c>
      <c r="AA54" s="79" t="str">
        <f t="shared" si="11"/>
        <v/>
      </c>
      <c r="AB54" s="79" t="str">
        <f t="shared" si="12"/>
        <v/>
      </c>
      <c r="AC54" s="79" t="str">
        <f t="shared" si="13"/>
        <v/>
      </c>
      <c r="AD54" s="79" t="str">
        <f t="shared" si="14"/>
        <v/>
      </c>
      <c r="AE54" s="79" t="str">
        <f t="shared" si="15"/>
        <v/>
      </c>
      <c r="AF54" s="78" t="str">
        <f t="shared" si="16"/>
        <v/>
      </c>
      <c r="AG54" s="78">
        <f t="shared" si="17"/>
        <v>387000</v>
      </c>
      <c r="AH54" s="78" t="str">
        <f t="shared" si="18"/>
        <v/>
      </c>
      <c r="AI54" s="78" t="str">
        <f t="shared" si="19"/>
        <v/>
      </c>
      <c r="AJ54" s="78" t="str">
        <f t="shared" si="20"/>
        <v/>
      </c>
      <c r="AK54" s="78" t="str">
        <f t="shared" si="21"/>
        <v/>
      </c>
      <c r="AL54" s="78" t="str">
        <f t="shared" si="22"/>
        <v/>
      </c>
      <c r="AM54" s="78" t="str">
        <f t="shared" si="23"/>
        <v/>
      </c>
    </row>
    <row r="55" spans="1:39" s="78" customFormat="1" ht="29.25" customHeight="1">
      <c r="A55" s="40">
        <v>50</v>
      </c>
      <c r="B55" s="41">
        <v>1</v>
      </c>
      <c r="C55" s="41">
        <v>50</v>
      </c>
      <c r="D55" s="40"/>
      <c r="E55" s="44" t="s">
        <v>83</v>
      </c>
      <c r="F55" s="103">
        <v>943000</v>
      </c>
      <c r="G55" s="45"/>
      <c r="H55" s="45"/>
      <c r="I55" s="45" t="s">
        <v>10</v>
      </c>
      <c r="J55" s="46" t="s">
        <v>163</v>
      </c>
      <c r="K55" s="43"/>
      <c r="L55" s="77">
        <v>2</v>
      </c>
      <c r="M55" s="78">
        <f t="shared" si="24"/>
        <v>0</v>
      </c>
      <c r="N55" s="78">
        <f t="shared" si="25"/>
        <v>0</v>
      </c>
      <c r="O55" s="78">
        <f t="shared" si="26"/>
        <v>1</v>
      </c>
      <c r="P55" s="79" t="str">
        <f t="shared" si="0"/>
        <v/>
      </c>
      <c r="Q55" s="79" t="str">
        <f t="shared" si="1"/>
        <v/>
      </c>
      <c r="R55" s="79" t="str">
        <f t="shared" si="2"/>
        <v/>
      </c>
      <c r="S55" s="79" t="str">
        <f t="shared" si="3"/>
        <v/>
      </c>
      <c r="T55" s="79" t="str">
        <f t="shared" si="4"/>
        <v/>
      </c>
      <c r="U55" s="79" t="str">
        <f t="shared" si="5"/>
        <v/>
      </c>
      <c r="V55" s="79" t="str">
        <f t="shared" si="6"/>
        <v/>
      </c>
      <c r="W55" s="79" t="str">
        <f t="shared" si="7"/>
        <v/>
      </c>
      <c r="X55" s="79" t="str">
        <f t="shared" si="8"/>
        <v/>
      </c>
      <c r="Y55" s="79" t="str">
        <f t="shared" si="9"/>
        <v/>
      </c>
      <c r="Z55" s="79" t="str">
        <f t="shared" si="10"/>
        <v/>
      </c>
      <c r="AA55" s="79" t="str">
        <f t="shared" si="11"/>
        <v/>
      </c>
      <c r="AB55" s="79" t="str">
        <f t="shared" si="12"/>
        <v/>
      </c>
      <c r="AC55" s="79" t="str">
        <f t="shared" si="13"/>
        <v/>
      </c>
      <c r="AD55" s="79" t="str">
        <f t="shared" si="14"/>
        <v/>
      </c>
      <c r="AE55" s="79" t="str">
        <f t="shared" si="15"/>
        <v/>
      </c>
      <c r="AF55" s="78" t="str">
        <f t="shared" si="16"/>
        <v/>
      </c>
      <c r="AG55" s="78">
        <f t="shared" si="17"/>
        <v>943000</v>
      </c>
      <c r="AH55" s="78" t="str">
        <f t="shared" si="18"/>
        <v/>
      </c>
      <c r="AI55" s="78" t="str">
        <f t="shared" si="19"/>
        <v/>
      </c>
      <c r="AJ55" s="78" t="str">
        <f t="shared" si="20"/>
        <v/>
      </c>
      <c r="AK55" s="78" t="str">
        <f t="shared" si="21"/>
        <v/>
      </c>
      <c r="AL55" s="78" t="str">
        <f t="shared" si="22"/>
        <v/>
      </c>
      <c r="AM55" s="78" t="str">
        <f t="shared" si="23"/>
        <v/>
      </c>
    </row>
    <row r="56" spans="1:39" s="78" customFormat="1" ht="45" customHeight="1">
      <c r="A56" s="40">
        <v>51</v>
      </c>
      <c r="B56" s="41">
        <v>1</v>
      </c>
      <c r="C56" s="41">
        <v>51</v>
      </c>
      <c r="D56" s="40"/>
      <c r="E56" s="44" t="s">
        <v>84</v>
      </c>
      <c r="F56" s="103">
        <v>1953000</v>
      </c>
      <c r="G56" s="45"/>
      <c r="H56" s="45"/>
      <c r="I56" s="45" t="s">
        <v>10</v>
      </c>
      <c r="J56" s="46" t="s">
        <v>163</v>
      </c>
      <c r="K56" s="43"/>
      <c r="L56" s="77">
        <v>2</v>
      </c>
      <c r="M56" s="78">
        <f t="shared" si="24"/>
        <v>0</v>
      </c>
      <c r="N56" s="78">
        <f t="shared" si="25"/>
        <v>0</v>
      </c>
      <c r="O56" s="78">
        <f t="shared" si="26"/>
        <v>1</v>
      </c>
      <c r="P56" s="79" t="str">
        <f t="shared" si="0"/>
        <v/>
      </c>
      <c r="Q56" s="79" t="str">
        <f t="shared" si="1"/>
        <v/>
      </c>
      <c r="R56" s="79" t="str">
        <f t="shared" si="2"/>
        <v/>
      </c>
      <c r="S56" s="79" t="str">
        <f t="shared" si="3"/>
        <v/>
      </c>
      <c r="T56" s="79" t="str">
        <f t="shared" si="4"/>
        <v/>
      </c>
      <c r="U56" s="79" t="str">
        <f t="shared" si="5"/>
        <v/>
      </c>
      <c r="V56" s="79" t="str">
        <f t="shared" si="6"/>
        <v/>
      </c>
      <c r="W56" s="79" t="str">
        <f t="shared" si="7"/>
        <v/>
      </c>
      <c r="X56" s="79" t="str">
        <f t="shared" si="8"/>
        <v/>
      </c>
      <c r="Y56" s="79" t="str">
        <f t="shared" si="9"/>
        <v/>
      </c>
      <c r="Z56" s="79" t="str">
        <f t="shared" si="10"/>
        <v/>
      </c>
      <c r="AA56" s="79" t="str">
        <f t="shared" si="11"/>
        <v/>
      </c>
      <c r="AB56" s="79" t="str">
        <f t="shared" si="12"/>
        <v/>
      </c>
      <c r="AC56" s="79" t="str">
        <f t="shared" si="13"/>
        <v/>
      </c>
      <c r="AD56" s="79" t="str">
        <f t="shared" si="14"/>
        <v/>
      </c>
      <c r="AE56" s="79" t="str">
        <f t="shared" si="15"/>
        <v/>
      </c>
      <c r="AF56" s="78" t="str">
        <f t="shared" si="16"/>
        <v/>
      </c>
      <c r="AG56" s="78">
        <f t="shared" si="17"/>
        <v>1953000</v>
      </c>
      <c r="AH56" s="78" t="str">
        <f t="shared" si="18"/>
        <v/>
      </c>
      <c r="AI56" s="78" t="str">
        <f t="shared" si="19"/>
        <v/>
      </c>
      <c r="AJ56" s="78" t="str">
        <f t="shared" si="20"/>
        <v/>
      </c>
      <c r="AK56" s="78" t="str">
        <f t="shared" si="21"/>
        <v/>
      </c>
      <c r="AL56" s="78" t="str">
        <f t="shared" si="22"/>
        <v/>
      </c>
      <c r="AM56" s="78" t="str">
        <f t="shared" si="23"/>
        <v/>
      </c>
    </row>
    <row r="57" spans="1:39" s="78" customFormat="1" ht="49.5" customHeight="1">
      <c r="A57" s="40">
        <v>52</v>
      </c>
      <c r="B57" s="41">
        <v>1</v>
      </c>
      <c r="C57" s="41">
        <v>52</v>
      </c>
      <c r="D57" s="40"/>
      <c r="E57" s="44" t="s">
        <v>85</v>
      </c>
      <c r="F57" s="103">
        <v>1000000</v>
      </c>
      <c r="G57" s="45"/>
      <c r="H57" s="45"/>
      <c r="I57" s="45" t="s">
        <v>10</v>
      </c>
      <c r="J57" s="46" t="s">
        <v>163</v>
      </c>
      <c r="K57" s="43"/>
      <c r="L57" s="77">
        <v>6</v>
      </c>
      <c r="M57" s="78">
        <f t="shared" si="24"/>
        <v>0</v>
      </c>
      <c r="N57" s="78">
        <f t="shared" si="25"/>
        <v>0</v>
      </c>
      <c r="O57" s="78">
        <f t="shared" si="26"/>
        <v>1</v>
      </c>
      <c r="P57" s="79" t="str">
        <f t="shared" si="0"/>
        <v/>
      </c>
      <c r="Q57" s="79" t="str">
        <f t="shared" si="1"/>
        <v/>
      </c>
      <c r="R57" s="79" t="str">
        <f t="shared" si="2"/>
        <v/>
      </c>
      <c r="S57" s="79" t="str">
        <f t="shared" si="3"/>
        <v/>
      </c>
      <c r="T57" s="79" t="str">
        <f t="shared" si="4"/>
        <v/>
      </c>
      <c r="U57" s="79" t="str">
        <f t="shared" si="5"/>
        <v/>
      </c>
      <c r="V57" s="79" t="str">
        <f t="shared" si="6"/>
        <v/>
      </c>
      <c r="W57" s="79" t="str">
        <f t="shared" si="7"/>
        <v/>
      </c>
      <c r="X57" s="79" t="str">
        <f t="shared" si="8"/>
        <v/>
      </c>
      <c r="Y57" s="79" t="str">
        <f t="shared" si="9"/>
        <v/>
      </c>
      <c r="Z57" s="79" t="str">
        <f t="shared" si="10"/>
        <v/>
      </c>
      <c r="AA57" s="79" t="str">
        <f t="shared" si="11"/>
        <v/>
      </c>
      <c r="AB57" s="79" t="str">
        <f t="shared" si="12"/>
        <v/>
      </c>
      <c r="AC57" s="79" t="str">
        <f t="shared" si="13"/>
        <v/>
      </c>
      <c r="AD57" s="79" t="str">
        <f t="shared" si="14"/>
        <v/>
      </c>
      <c r="AE57" s="79" t="str">
        <f t="shared" si="15"/>
        <v/>
      </c>
      <c r="AF57" s="78" t="str">
        <f t="shared" si="16"/>
        <v/>
      </c>
      <c r="AG57" s="78" t="str">
        <f t="shared" si="17"/>
        <v/>
      </c>
      <c r="AH57" s="78" t="str">
        <f t="shared" si="18"/>
        <v/>
      </c>
      <c r="AI57" s="78" t="str">
        <f t="shared" si="19"/>
        <v/>
      </c>
      <c r="AJ57" s="78" t="str">
        <f t="shared" si="20"/>
        <v/>
      </c>
      <c r="AK57" s="78">
        <f t="shared" si="21"/>
        <v>1000000</v>
      </c>
      <c r="AL57" s="78" t="str">
        <f t="shared" si="22"/>
        <v/>
      </c>
      <c r="AM57" s="78" t="str">
        <f t="shared" si="23"/>
        <v/>
      </c>
    </row>
    <row r="58" spans="1:39" s="78" customFormat="1" ht="45" customHeight="1">
      <c r="A58" s="40">
        <v>53</v>
      </c>
      <c r="B58" s="41">
        <v>1</v>
      </c>
      <c r="C58" s="41">
        <v>53</v>
      </c>
      <c r="D58" s="40"/>
      <c r="E58" s="44" t="s">
        <v>86</v>
      </c>
      <c r="F58" s="103">
        <v>100000</v>
      </c>
      <c r="G58" s="45"/>
      <c r="H58" s="45"/>
      <c r="I58" s="45" t="s">
        <v>10</v>
      </c>
      <c r="J58" s="46" t="s">
        <v>163</v>
      </c>
      <c r="K58" s="43"/>
      <c r="L58" s="77">
        <v>6</v>
      </c>
      <c r="M58" s="78">
        <f t="shared" si="24"/>
        <v>0</v>
      </c>
      <c r="N58" s="78">
        <f t="shared" si="25"/>
        <v>0</v>
      </c>
      <c r="O58" s="78">
        <f t="shared" si="26"/>
        <v>1</v>
      </c>
      <c r="P58" s="79" t="str">
        <f t="shared" si="0"/>
        <v/>
      </c>
      <c r="Q58" s="79" t="str">
        <f t="shared" si="1"/>
        <v/>
      </c>
      <c r="R58" s="79" t="str">
        <f t="shared" si="2"/>
        <v/>
      </c>
      <c r="S58" s="79" t="str">
        <f t="shared" si="3"/>
        <v/>
      </c>
      <c r="T58" s="79" t="str">
        <f t="shared" si="4"/>
        <v/>
      </c>
      <c r="U58" s="79" t="str">
        <f t="shared" si="5"/>
        <v/>
      </c>
      <c r="V58" s="79" t="str">
        <f t="shared" si="6"/>
        <v/>
      </c>
      <c r="W58" s="79" t="str">
        <f t="shared" si="7"/>
        <v/>
      </c>
      <c r="X58" s="79" t="str">
        <f t="shared" si="8"/>
        <v/>
      </c>
      <c r="Y58" s="79" t="str">
        <f t="shared" si="9"/>
        <v/>
      </c>
      <c r="Z58" s="79" t="str">
        <f t="shared" si="10"/>
        <v/>
      </c>
      <c r="AA58" s="79" t="str">
        <f t="shared" si="11"/>
        <v/>
      </c>
      <c r="AB58" s="79" t="str">
        <f t="shared" si="12"/>
        <v/>
      </c>
      <c r="AC58" s="79" t="str">
        <f t="shared" si="13"/>
        <v/>
      </c>
      <c r="AD58" s="79" t="str">
        <f t="shared" si="14"/>
        <v/>
      </c>
      <c r="AE58" s="79" t="str">
        <f t="shared" si="15"/>
        <v/>
      </c>
      <c r="AF58" s="78" t="str">
        <f t="shared" si="16"/>
        <v/>
      </c>
      <c r="AG58" s="78" t="str">
        <f t="shared" si="17"/>
        <v/>
      </c>
      <c r="AH58" s="78" t="str">
        <f t="shared" si="18"/>
        <v/>
      </c>
      <c r="AI58" s="78" t="str">
        <f t="shared" si="19"/>
        <v/>
      </c>
      <c r="AJ58" s="78" t="str">
        <f t="shared" si="20"/>
        <v/>
      </c>
      <c r="AK58" s="78">
        <f t="shared" si="21"/>
        <v>100000</v>
      </c>
      <c r="AL58" s="78" t="str">
        <f t="shared" si="22"/>
        <v/>
      </c>
      <c r="AM58" s="78" t="str">
        <f t="shared" si="23"/>
        <v/>
      </c>
    </row>
    <row r="59" spans="1:39" s="78" customFormat="1" ht="46.5" customHeight="1">
      <c r="A59" s="40">
        <v>54</v>
      </c>
      <c r="B59" s="41">
        <v>1</v>
      </c>
      <c r="C59" s="41">
        <v>54</v>
      </c>
      <c r="D59" s="40"/>
      <c r="E59" s="44" t="s">
        <v>87</v>
      </c>
      <c r="F59" s="103">
        <v>580000</v>
      </c>
      <c r="G59" s="45"/>
      <c r="H59" s="45"/>
      <c r="I59" s="45" t="s">
        <v>10</v>
      </c>
      <c r="J59" s="46" t="s">
        <v>163</v>
      </c>
      <c r="K59" s="43"/>
      <c r="L59" s="77">
        <v>6</v>
      </c>
      <c r="M59" s="78">
        <f t="shared" si="24"/>
        <v>0</v>
      </c>
      <c r="N59" s="78">
        <f t="shared" si="25"/>
        <v>0</v>
      </c>
      <c r="O59" s="78">
        <f t="shared" si="26"/>
        <v>1</v>
      </c>
      <c r="P59" s="79" t="str">
        <f t="shared" si="0"/>
        <v/>
      </c>
      <c r="Q59" s="79" t="str">
        <f t="shared" si="1"/>
        <v/>
      </c>
      <c r="R59" s="79" t="str">
        <f t="shared" si="2"/>
        <v/>
      </c>
      <c r="S59" s="79" t="str">
        <f t="shared" si="3"/>
        <v/>
      </c>
      <c r="T59" s="79" t="str">
        <f t="shared" si="4"/>
        <v/>
      </c>
      <c r="U59" s="79" t="str">
        <f t="shared" si="5"/>
        <v/>
      </c>
      <c r="V59" s="79" t="str">
        <f t="shared" si="6"/>
        <v/>
      </c>
      <c r="W59" s="79" t="str">
        <f t="shared" si="7"/>
        <v/>
      </c>
      <c r="X59" s="79" t="str">
        <f t="shared" si="8"/>
        <v/>
      </c>
      <c r="Y59" s="79" t="str">
        <f t="shared" si="9"/>
        <v/>
      </c>
      <c r="Z59" s="79" t="str">
        <f t="shared" si="10"/>
        <v/>
      </c>
      <c r="AA59" s="79" t="str">
        <f t="shared" si="11"/>
        <v/>
      </c>
      <c r="AB59" s="79" t="str">
        <f t="shared" si="12"/>
        <v/>
      </c>
      <c r="AC59" s="79" t="str">
        <f t="shared" si="13"/>
        <v/>
      </c>
      <c r="AD59" s="79" t="str">
        <f t="shared" si="14"/>
        <v/>
      </c>
      <c r="AE59" s="79" t="str">
        <f t="shared" si="15"/>
        <v/>
      </c>
      <c r="AF59" s="78" t="str">
        <f t="shared" si="16"/>
        <v/>
      </c>
      <c r="AG59" s="78" t="str">
        <f t="shared" si="17"/>
        <v/>
      </c>
      <c r="AH59" s="78" t="str">
        <f t="shared" si="18"/>
        <v/>
      </c>
      <c r="AI59" s="78" t="str">
        <f t="shared" si="19"/>
        <v/>
      </c>
      <c r="AJ59" s="78" t="str">
        <f t="shared" si="20"/>
        <v/>
      </c>
      <c r="AK59" s="78">
        <f t="shared" si="21"/>
        <v>580000</v>
      </c>
      <c r="AL59" s="78" t="str">
        <f t="shared" si="22"/>
        <v/>
      </c>
      <c r="AM59" s="78" t="str">
        <f t="shared" si="23"/>
        <v/>
      </c>
    </row>
    <row r="60" spans="1:39" s="78" customFormat="1" ht="42.75" customHeight="1">
      <c r="A60" s="40">
        <v>55</v>
      </c>
      <c r="B60" s="41">
        <v>1</v>
      </c>
      <c r="C60" s="41">
        <v>55</v>
      </c>
      <c r="D60" s="40"/>
      <c r="E60" s="44" t="s">
        <v>117</v>
      </c>
      <c r="F60" s="103">
        <v>319000</v>
      </c>
      <c r="G60" s="45"/>
      <c r="H60" s="45"/>
      <c r="I60" s="45" t="s">
        <v>10</v>
      </c>
      <c r="J60" s="46" t="s">
        <v>163</v>
      </c>
      <c r="K60" s="43"/>
      <c r="L60" s="77">
        <v>6</v>
      </c>
      <c r="M60" s="78">
        <f t="shared" si="24"/>
        <v>0</v>
      </c>
      <c r="N60" s="78">
        <f t="shared" si="25"/>
        <v>0</v>
      </c>
      <c r="O60" s="78">
        <f t="shared" si="26"/>
        <v>1</v>
      </c>
      <c r="P60" s="79" t="str">
        <f t="shared" si="0"/>
        <v/>
      </c>
      <c r="Q60" s="79" t="str">
        <f t="shared" si="1"/>
        <v/>
      </c>
      <c r="R60" s="79" t="str">
        <f t="shared" si="2"/>
        <v/>
      </c>
      <c r="S60" s="79" t="str">
        <f t="shared" si="3"/>
        <v/>
      </c>
      <c r="T60" s="79" t="str">
        <f t="shared" si="4"/>
        <v/>
      </c>
      <c r="U60" s="79" t="str">
        <f t="shared" si="5"/>
        <v/>
      </c>
      <c r="V60" s="79" t="str">
        <f t="shared" si="6"/>
        <v/>
      </c>
      <c r="W60" s="79" t="str">
        <f t="shared" si="7"/>
        <v/>
      </c>
      <c r="X60" s="79" t="str">
        <f t="shared" si="8"/>
        <v/>
      </c>
      <c r="Y60" s="79" t="str">
        <f t="shared" si="9"/>
        <v/>
      </c>
      <c r="Z60" s="79" t="str">
        <f t="shared" si="10"/>
        <v/>
      </c>
      <c r="AA60" s="79" t="str">
        <f t="shared" si="11"/>
        <v/>
      </c>
      <c r="AB60" s="79" t="str">
        <f t="shared" si="12"/>
        <v/>
      </c>
      <c r="AC60" s="79" t="str">
        <f t="shared" si="13"/>
        <v/>
      </c>
      <c r="AD60" s="79" t="str">
        <f t="shared" si="14"/>
        <v/>
      </c>
      <c r="AE60" s="79" t="str">
        <f t="shared" si="15"/>
        <v/>
      </c>
      <c r="AF60" s="78" t="str">
        <f t="shared" si="16"/>
        <v/>
      </c>
      <c r="AG60" s="78" t="str">
        <f t="shared" si="17"/>
        <v/>
      </c>
      <c r="AH60" s="78" t="str">
        <f t="shared" si="18"/>
        <v/>
      </c>
      <c r="AI60" s="78" t="str">
        <f t="shared" si="19"/>
        <v/>
      </c>
      <c r="AJ60" s="78" t="str">
        <f t="shared" si="20"/>
        <v/>
      </c>
      <c r="AK60" s="78">
        <f t="shared" si="21"/>
        <v>319000</v>
      </c>
      <c r="AL60" s="78" t="str">
        <f t="shared" si="22"/>
        <v/>
      </c>
      <c r="AM60" s="78" t="str">
        <f t="shared" si="23"/>
        <v/>
      </c>
    </row>
    <row r="61" spans="1:39" s="78" customFormat="1" ht="62.25" customHeight="1">
      <c r="A61" s="40">
        <v>56</v>
      </c>
      <c r="B61" s="41">
        <v>2</v>
      </c>
      <c r="C61" s="41">
        <v>56</v>
      </c>
      <c r="D61" s="40" t="s">
        <v>88</v>
      </c>
      <c r="E61" s="44" t="s">
        <v>188</v>
      </c>
      <c r="F61" s="103">
        <v>6000000</v>
      </c>
      <c r="G61" s="45" t="s">
        <v>10</v>
      </c>
      <c r="H61" s="41"/>
      <c r="I61" s="42"/>
      <c r="J61" s="46" t="s">
        <v>149</v>
      </c>
      <c r="K61" s="43"/>
      <c r="L61" s="77">
        <v>8</v>
      </c>
      <c r="M61" s="78">
        <f t="shared" si="24"/>
        <v>1</v>
      </c>
      <c r="N61" s="78">
        <f t="shared" si="25"/>
        <v>0</v>
      </c>
      <c r="O61" s="78">
        <f t="shared" si="26"/>
        <v>0</v>
      </c>
      <c r="P61" s="79" t="str">
        <f t="shared" si="0"/>
        <v/>
      </c>
      <c r="Q61" s="79" t="str">
        <f t="shared" si="1"/>
        <v/>
      </c>
      <c r="R61" s="79" t="str">
        <f t="shared" si="2"/>
        <v/>
      </c>
      <c r="S61" s="79" t="str">
        <f t="shared" si="3"/>
        <v/>
      </c>
      <c r="T61" s="79" t="str">
        <f t="shared" si="4"/>
        <v/>
      </c>
      <c r="U61" s="79" t="str">
        <f t="shared" si="5"/>
        <v/>
      </c>
      <c r="V61" s="79" t="str">
        <f t="shared" si="6"/>
        <v/>
      </c>
      <c r="W61" s="79">
        <f t="shared" si="7"/>
        <v>6000000</v>
      </c>
      <c r="X61" s="79" t="str">
        <f t="shared" si="8"/>
        <v/>
      </c>
      <c r="Y61" s="79" t="str">
        <f t="shared" si="9"/>
        <v/>
      </c>
      <c r="Z61" s="79" t="str">
        <f t="shared" si="10"/>
        <v/>
      </c>
      <c r="AA61" s="79" t="str">
        <f t="shared" si="11"/>
        <v/>
      </c>
      <c r="AB61" s="79" t="str">
        <f t="shared" si="12"/>
        <v/>
      </c>
      <c r="AC61" s="79" t="str">
        <f t="shared" si="13"/>
        <v/>
      </c>
      <c r="AD61" s="79" t="str">
        <f t="shared" si="14"/>
        <v/>
      </c>
      <c r="AE61" s="79" t="str">
        <f t="shared" si="15"/>
        <v/>
      </c>
      <c r="AF61" s="78" t="str">
        <f t="shared" si="16"/>
        <v/>
      </c>
      <c r="AG61" s="78" t="str">
        <f t="shared" si="17"/>
        <v/>
      </c>
      <c r="AH61" s="78" t="str">
        <f t="shared" si="18"/>
        <v/>
      </c>
      <c r="AI61" s="78" t="str">
        <f t="shared" si="19"/>
        <v/>
      </c>
      <c r="AJ61" s="78" t="str">
        <f t="shared" si="20"/>
        <v/>
      </c>
      <c r="AK61" s="78" t="str">
        <f t="shared" si="21"/>
        <v/>
      </c>
      <c r="AL61" s="78" t="str">
        <f t="shared" si="22"/>
        <v/>
      </c>
      <c r="AM61" s="78" t="str">
        <f t="shared" si="23"/>
        <v/>
      </c>
    </row>
    <row r="62" spans="1:39" s="78" customFormat="1" ht="117" customHeight="1">
      <c r="A62" s="40">
        <v>57</v>
      </c>
      <c r="B62" s="41">
        <v>2</v>
      </c>
      <c r="C62" s="41">
        <v>57</v>
      </c>
      <c r="D62" s="40"/>
      <c r="E62" s="44" t="s">
        <v>187</v>
      </c>
      <c r="F62" s="103">
        <v>1737000</v>
      </c>
      <c r="G62" s="45"/>
      <c r="H62" s="45" t="s">
        <v>10</v>
      </c>
      <c r="I62" s="42"/>
      <c r="J62" s="46" t="s">
        <v>240</v>
      </c>
      <c r="K62" s="43"/>
      <c r="L62" s="77">
        <v>8</v>
      </c>
      <c r="M62" s="78">
        <f t="shared" si="24"/>
        <v>0</v>
      </c>
      <c r="N62" s="78">
        <f t="shared" si="25"/>
        <v>1</v>
      </c>
      <c r="O62" s="78">
        <f t="shared" si="26"/>
        <v>0</v>
      </c>
      <c r="P62" s="79" t="str">
        <f t="shared" si="0"/>
        <v/>
      </c>
      <c r="Q62" s="79" t="str">
        <f t="shared" si="1"/>
        <v/>
      </c>
      <c r="R62" s="79" t="str">
        <f t="shared" si="2"/>
        <v/>
      </c>
      <c r="S62" s="79" t="str">
        <f t="shared" si="3"/>
        <v/>
      </c>
      <c r="T62" s="79" t="str">
        <f t="shared" si="4"/>
        <v/>
      </c>
      <c r="U62" s="79" t="str">
        <f t="shared" si="5"/>
        <v/>
      </c>
      <c r="V62" s="79" t="str">
        <f t="shared" si="6"/>
        <v/>
      </c>
      <c r="W62" s="79" t="str">
        <f t="shared" si="7"/>
        <v/>
      </c>
      <c r="X62" s="79" t="str">
        <f t="shared" si="8"/>
        <v/>
      </c>
      <c r="Y62" s="79" t="str">
        <f t="shared" si="9"/>
        <v/>
      </c>
      <c r="Z62" s="79" t="str">
        <f t="shared" si="10"/>
        <v/>
      </c>
      <c r="AA62" s="79" t="str">
        <f t="shared" si="11"/>
        <v/>
      </c>
      <c r="AB62" s="79" t="str">
        <f t="shared" si="12"/>
        <v/>
      </c>
      <c r="AC62" s="79" t="str">
        <f t="shared" si="13"/>
        <v/>
      </c>
      <c r="AD62" s="79" t="str">
        <f t="shared" si="14"/>
        <v/>
      </c>
      <c r="AE62" s="79">
        <f t="shared" si="15"/>
        <v>1737000</v>
      </c>
      <c r="AF62" s="78" t="str">
        <f t="shared" si="16"/>
        <v/>
      </c>
      <c r="AG62" s="78" t="str">
        <f t="shared" si="17"/>
        <v/>
      </c>
      <c r="AH62" s="78" t="str">
        <f t="shared" si="18"/>
        <v/>
      </c>
      <c r="AI62" s="78" t="str">
        <f t="shared" si="19"/>
        <v/>
      </c>
      <c r="AJ62" s="78" t="str">
        <f t="shared" si="20"/>
        <v/>
      </c>
      <c r="AK62" s="78" t="str">
        <f t="shared" si="21"/>
        <v/>
      </c>
      <c r="AL62" s="78" t="str">
        <f t="shared" si="22"/>
        <v/>
      </c>
      <c r="AM62" s="78" t="str">
        <f t="shared" si="23"/>
        <v/>
      </c>
    </row>
    <row r="63" spans="1:39" s="78" customFormat="1" ht="75">
      <c r="A63" s="40">
        <v>58</v>
      </c>
      <c r="B63" s="41">
        <v>2</v>
      </c>
      <c r="C63" s="41">
        <v>58</v>
      </c>
      <c r="D63" s="40"/>
      <c r="E63" s="44" t="s">
        <v>89</v>
      </c>
      <c r="F63" s="103">
        <v>2500000</v>
      </c>
      <c r="G63" s="45"/>
      <c r="H63" s="45" t="s">
        <v>10</v>
      </c>
      <c r="I63" s="42"/>
      <c r="J63" s="46" t="s">
        <v>241</v>
      </c>
      <c r="K63" s="43"/>
      <c r="L63" s="77">
        <v>8</v>
      </c>
      <c r="M63" s="78">
        <f t="shared" si="24"/>
        <v>0</v>
      </c>
      <c r="N63" s="78">
        <f t="shared" si="25"/>
        <v>1</v>
      </c>
      <c r="O63" s="78">
        <f t="shared" si="26"/>
        <v>0</v>
      </c>
      <c r="P63" s="79" t="str">
        <f t="shared" si="0"/>
        <v/>
      </c>
      <c r="Q63" s="79" t="str">
        <f t="shared" si="1"/>
        <v/>
      </c>
      <c r="R63" s="79" t="str">
        <f t="shared" si="2"/>
        <v/>
      </c>
      <c r="S63" s="79" t="str">
        <f t="shared" si="3"/>
        <v/>
      </c>
      <c r="T63" s="79" t="str">
        <f t="shared" si="4"/>
        <v/>
      </c>
      <c r="U63" s="79" t="str">
        <f t="shared" si="5"/>
        <v/>
      </c>
      <c r="V63" s="79" t="str">
        <f t="shared" si="6"/>
        <v/>
      </c>
      <c r="W63" s="79" t="str">
        <f t="shared" si="7"/>
        <v/>
      </c>
      <c r="X63" s="79" t="str">
        <f t="shared" si="8"/>
        <v/>
      </c>
      <c r="Y63" s="79" t="str">
        <f t="shared" si="9"/>
        <v/>
      </c>
      <c r="Z63" s="79" t="str">
        <f t="shared" si="10"/>
        <v/>
      </c>
      <c r="AA63" s="79" t="str">
        <f t="shared" si="11"/>
        <v/>
      </c>
      <c r="AB63" s="79" t="str">
        <f t="shared" si="12"/>
        <v/>
      </c>
      <c r="AC63" s="79" t="str">
        <f t="shared" si="13"/>
        <v/>
      </c>
      <c r="AD63" s="79" t="str">
        <f t="shared" si="14"/>
        <v/>
      </c>
      <c r="AE63" s="79">
        <f t="shared" si="15"/>
        <v>2500000</v>
      </c>
      <c r="AF63" s="78" t="str">
        <f t="shared" si="16"/>
        <v/>
      </c>
      <c r="AG63" s="78" t="str">
        <f t="shared" si="17"/>
        <v/>
      </c>
      <c r="AH63" s="78" t="str">
        <f t="shared" si="18"/>
        <v/>
      </c>
      <c r="AI63" s="78" t="str">
        <f t="shared" si="19"/>
        <v/>
      </c>
      <c r="AJ63" s="78" t="str">
        <f t="shared" si="20"/>
        <v/>
      </c>
      <c r="AK63" s="78" t="str">
        <f t="shared" si="21"/>
        <v/>
      </c>
      <c r="AL63" s="78" t="str">
        <f t="shared" si="22"/>
        <v/>
      </c>
      <c r="AM63" s="78" t="str">
        <f t="shared" si="23"/>
        <v/>
      </c>
    </row>
    <row r="64" spans="1:39" s="78" customFormat="1" ht="93.75">
      <c r="A64" s="40">
        <v>59</v>
      </c>
      <c r="B64" s="41">
        <v>2</v>
      </c>
      <c r="C64" s="41">
        <v>59</v>
      </c>
      <c r="D64" s="40"/>
      <c r="E64" s="44" t="s">
        <v>90</v>
      </c>
      <c r="F64" s="103">
        <v>2759900</v>
      </c>
      <c r="G64" s="45"/>
      <c r="H64" s="45" t="s">
        <v>10</v>
      </c>
      <c r="I64" s="45"/>
      <c r="J64" s="46" t="s">
        <v>242</v>
      </c>
      <c r="K64" s="43"/>
      <c r="L64" s="77">
        <v>8</v>
      </c>
      <c r="M64" s="78">
        <f t="shared" si="24"/>
        <v>0</v>
      </c>
      <c r="N64" s="78">
        <f t="shared" si="25"/>
        <v>1</v>
      </c>
      <c r="O64" s="78">
        <f t="shared" si="26"/>
        <v>0</v>
      </c>
      <c r="P64" s="79" t="str">
        <f t="shared" si="0"/>
        <v/>
      </c>
      <c r="Q64" s="79" t="str">
        <f t="shared" si="1"/>
        <v/>
      </c>
      <c r="R64" s="79" t="str">
        <f t="shared" si="2"/>
        <v/>
      </c>
      <c r="S64" s="79" t="str">
        <f t="shared" si="3"/>
        <v/>
      </c>
      <c r="T64" s="79" t="str">
        <f t="shared" si="4"/>
        <v/>
      </c>
      <c r="U64" s="79" t="str">
        <f t="shared" si="5"/>
        <v/>
      </c>
      <c r="V64" s="79" t="str">
        <f t="shared" si="6"/>
        <v/>
      </c>
      <c r="W64" s="79" t="str">
        <f t="shared" si="7"/>
        <v/>
      </c>
      <c r="X64" s="79" t="str">
        <f t="shared" si="8"/>
        <v/>
      </c>
      <c r="Y64" s="79" t="str">
        <f t="shared" si="9"/>
        <v/>
      </c>
      <c r="Z64" s="79" t="str">
        <f t="shared" si="10"/>
        <v/>
      </c>
      <c r="AA64" s="79" t="str">
        <f t="shared" si="11"/>
        <v/>
      </c>
      <c r="AB64" s="79" t="str">
        <f t="shared" si="12"/>
        <v/>
      </c>
      <c r="AC64" s="79" t="str">
        <f t="shared" si="13"/>
        <v/>
      </c>
      <c r="AD64" s="79" t="str">
        <f t="shared" si="14"/>
        <v/>
      </c>
      <c r="AE64" s="79">
        <f t="shared" si="15"/>
        <v>2759900</v>
      </c>
      <c r="AF64" s="78" t="str">
        <f t="shared" si="16"/>
        <v/>
      </c>
      <c r="AG64" s="78" t="str">
        <f t="shared" si="17"/>
        <v/>
      </c>
      <c r="AH64" s="78" t="str">
        <f t="shared" si="18"/>
        <v/>
      </c>
      <c r="AI64" s="78" t="str">
        <f t="shared" si="19"/>
        <v/>
      </c>
      <c r="AJ64" s="78" t="str">
        <f t="shared" si="20"/>
        <v/>
      </c>
      <c r="AK64" s="78" t="str">
        <f t="shared" si="21"/>
        <v/>
      </c>
      <c r="AL64" s="78" t="str">
        <f t="shared" si="22"/>
        <v/>
      </c>
      <c r="AM64" s="78" t="str">
        <f t="shared" si="23"/>
        <v/>
      </c>
    </row>
    <row r="65" spans="1:39" s="78" customFormat="1" ht="56.25">
      <c r="A65" s="40">
        <v>60</v>
      </c>
      <c r="B65" s="41">
        <v>2</v>
      </c>
      <c r="C65" s="41">
        <v>60</v>
      </c>
      <c r="D65" s="40"/>
      <c r="E65" s="44" t="s">
        <v>91</v>
      </c>
      <c r="F65" s="103">
        <v>905000</v>
      </c>
      <c r="G65" s="45"/>
      <c r="H65" s="45" t="s">
        <v>10</v>
      </c>
      <c r="I65" s="42"/>
      <c r="J65" s="46" t="s">
        <v>243</v>
      </c>
      <c r="K65" s="43"/>
      <c r="L65" s="77">
        <v>8</v>
      </c>
      <c r="M65" s="78">
        <f t="shared" si="24"/>
        <v>0</v>
      </c>
      <c r="N65" s="78">
        <f t="shared" si="25"/>
        <v>1</v>
      </c>
      <c r="O65" s="78">
        <f t="shared" si="26"/>
        <v>0</v>
      </c>
      <c r="P65" s="79" t="str">
        <f t="shared" si="0"/>
        <v/>
      </c>
      <c r="Q65" s="79" t="str">
        <f t="shared" si="1"/>
        <v/>
      </c>
      <c r="R65" s="79" t="str">
        <f t="shared" si="2"/>
        <v/>
      </c>
      <c r="S65" s="79" t="str">
        <f t="shared" si="3"/>
        <v/>
      </c>
      <c r="T65" s="79" t="str">
        <f t="shared" si="4"/>
        <v/>
      </c>
      <c r="U65" s="79" t="str">
        <f t="shared" si="5"/>
        <v/>
      </c>
      <c r="V65" s="79" t="str">
        <f t="shared" si="6"/>
        <v/>
      </c>
      <c r="W65" s="79" t="str">
        <f t="shared" si="7"/>
        <v/>
      </c>
      <c r="X65" s="79" t="str">
        <f t="shared" si="8"/>
        <v/>
      </c>
      <c r="Y65" s="79" t="str">
        <f t="shared" si="9"/>
        <v/>
      </c>
      <c r="Z65" s="79" t="str">
        <f t="shared" si="10"/>
        <v/>
      </c>
      <c r="AA65" s="79" t="str">
        <f t="shared" si="11"/>
        <v/>
      </c>
      <c r="AB65" s="79" t="str">
        <f t="shared" si="12"/>
        <v/>
      </c>
      <c r="AC65" s="79" t="str">
        <f t="shared" si="13"/>
        <v/>
      </c>
      <c r="AD65" s="79" t="str">
        <f t="shared" si="14"/>
        <v/>
      </c>
      <c r="AE65" s="79">
        <f t="shared" si="15"/>
        <v>905000</v>
      </c>
      <c r="AF65" s="78" t="str">
        <f t="shared" si="16"/>
        <v/>
      </c>
      <c r="AG65" s="78" t="str">
        <f t="shared" si="17"/>
        <v/>
      </c>
      <c r="AH65" s="78" t="str">
        <f t="shared" si="18"/>
        <v/>
      </c>
      <c r="AI65" s="78" t="str">
        <f t="shared" si="19"/>
        <v/>
      </c>
      <c r="AJ65" s="78" t="str">
        <f t="shared" si="20"/>
        <v/>
      </c>
      <c r="AK65" s="78" t="str">
        <f t="shared" si="21"/>
        <v/>
      </c>
      <c r="AL65" s="78" t="str">
        <f t="shared" si="22"/>
        <v/>
      </c>
      <c r="AM65" s="78" t="str">
        <f t="shared" si="23"/>
        <v/>
      </c>
    </row>
    <row r="66" spans="1:39" s="78" customFormat="1" ht="98.25" customHeight="1">
      <c r="A66" s="40">
        <v>61</v>
      </c>
      <c r="B66" s="41">
        <v>2</v>
      </c>
      <c r="C66" s="41">
        <v>61</v>
      </c>
      <c r="D66" s="40"/>
      <c r="E66" s="44" t="s">
        <v>92</v>
      </c>
      <c r="F66" s="103">
        <v>600000</v>
      </c>
      <c r="G66" s="45"/>
      <c r="H66" s="45" t="s">
        <v>10</v>
      </c>
      <c r="I66" s="45"/>
      <c r="J66" s="46" t="s">
        <v>244</v>
      </c>
      <c r="K66" s="43"/>
      <c r="L66" s="77">
        <v>8</v>
      </c>
      <c r="M66" s="78">
        <f t="shared" si="24"/>
        <v>0</v>
      </c>
      <c r="N66" s="78">
        <f t="shared" si="25"/>
        <v>1</v>
      </c>
      <c r="O66" s="78">
        <f t="shared" si="26"/>
        <v>0</v>
      </c>
      <c r="P66" s="79" t="str">
        <f t="shared" si="0"/>
        <v/>
      </c>
      <c r="Q66" s="79" t="str">
        <f t="shared" si="1"/>
        <v/>
      </c>
      <c r="R66" s="79" t="str">
        <f t="shared" si="2"/>
        <v/>
      </c>
      <c r="S66" s="79" t="str">
        <f t="shared" si="3"/>
        <v/>
      </c>
      <c r="T66" s="79" t="str">
        <f t="shared" si="4"/>
        <v/>
      </c>
      <c r="U66" s="79" t="str">
        <f t="shared" si="5"/>
        <v/>
      </c>
      <c r="V66" s="79" t="str">
        <f t="shared" si="6"/>
        <v/>
      </c>
      <c r="W66" s="79" t="str">
        <f t="shared" si="7"/>
        <v/>
      </c>
      <c r="X66" s="79" t="str">
        <f t="shared" si="8"/>
        <v/>
      </c>
      <c r="Y66" s="79" t="str">
        <f t="shared" si="9"/>
        <v/>
      </c>
      <c r="Z66" s="79" t="str">
        <f t="shared" si="10"/>
        <v/>
      </c>
      <c r="AA66" s="79" t="str">
        <f t="shared" si="11"/>
        <v/>
      </c>
      <c r="AB66" s="79" t="str">
        <f t="shared" si="12"/>
        <v/>
      </c>
      <c r="AC66" s="79" t="str">
        <f t="shared" si="13"/>
        <v/>
      </c>
      <c r="AD66" s="79" t="str">
        <f t="shared" si="14"/>
        <v/>
      </c>
      <c r="AE66" s="79">
        <f t="shared" si="15"/>
        <v>600000</v>
      </c>
      <c r="AF66" s="78" t="str">
        <f t="shared" si="16"/>
        <v/>
      </c>
      <c r="AG66" s="78" t="str">
        <f t="shared" si="17"/>
        <v/>
      </c>
      <c r="AH66" s="78" t="str">
        <f t="shared" si="18"/>
        <v/>
      </c>
      <c r="AI66" s="78" t="str">
        <f t="shared" si="19"/>
        <v/>
      </c>
      <c r="AJ66" s="78" t="str">
        <f t="shared" si="20"/>
        <v/>
      </c>
      <c r="AK66" s="78" t="str">
        <f t="shared" si="21"/>
        <v/>
      </c>
      <c r="AL66" s="78" t="str">
        <f t="shared" si="22"/>
        <v/>
      </c>
      <c r="AM66" s="78" t="str">
        <f t="shared" si="23"/>
        <v/>
      </c>
    </row>
    <row r="67" spans="1:39" s="78" customFormat="1" ht="40.5" customHeight="1">
      <c r="A67" s="40">
        <v>62</v>
      </c>
      <c r="B67" s="41">
        <v>2</v>
      </c>
      <c r="C67" s="41">
        <v>62</v>
      </c>
      <c r="D67" s="40"/>
      <c r="E67" s="44" t="s">
        <v>93</v>
      </c>
      <c r="F67" s="103">
        <v>850000</v>
      </c>
      <c r="G67" s="45"/>
      <c r="H67" s="45" t="s">
        <v>10</v>
      </c>
      <c r="I67" s="45"/>
      <c r="J67" s="46" t="s">
        <v>245</v>
      </c>
      <c r="K67" s="43" t="s">
        <v>154</v>
      </c>
      <c r="L67" s="77">
        <v>8</v>
      </c>
      <c r="M67" s="78">
        <f t="shared" si="24"/>
        <v>0</v>
      </c>
      <c r="N67" s="78">
        <f t="shared" si="25"/>
        <v>1</v>
      </c>
      <c r="O67" s="78">
        <f t="shared" si="26"/>
        <v>0</v>
      </c>
      <c r="P67" s="79" t="str">
        <f t="shared" si="0"/>
        <v/>
      </c>
      <c r="Q67" s="79" t="str">
        <f t="shared" si="1"/>
        <v/>
      </c>
      <c r="R67" s="79" t="str">
        <f t="shared" si="2"/>
        <v/>
      </c>
      <c r="S67" s="79" t="str">
        <f t="shared" si="3"/>
        <v/>
      </c>
      <c r="T67" s="79" t="str">
        <f t="shared" si="4"/>
        <v/>
      </c>
      <c r="U67" s="79" t="str">
        <f t="shared" si="5"/>
        <v/>
      </c>
      <c r="V67" s="79" t="str">
        <f t="shared" si="6"/>
        <v/>
      </c>
      <c r="W67" s="79" t="str">
        <f t="shared" si="7"/>
        <v/>
      </c>
      <c r="X67" s="79" t="str">
        <f t="shared" si="8"/>
        <v/>
      </c>
      <c r="Y67" s="79" t="str">
        <f t="shared" si="9"/>
        <v/>
      </c>
      <c r="Z67" s="79" t="str">
        <f t="shared" si="10"/>
        <v/>
      </c>
      <c r="AA67" s="79" t="str">
        <f t="shared" si="11"/>
        <v/>
      </c>
      <c r="AB67" s="79" t="str">
        <f t="shared" si="12"/>
        <v/>
      </c>
      <c r="AC67" s="79" t="str">
        <f t="shared" si="13"/>
        <v/>
      </c>
      <c r="AD67" s="79" t="str">
        <f t="shared" si="14"/>
        <v/>
      </c>
      <c r="AE67" s="79">
        <f t="shared" si="15"/>
        <v>850000</v>
      </c>
      <c r="AF67" s="78" t="str">
        <f t="shared" si="16"/>
        <v/>
      </c>
      <c r="AG67" s="78" t="str">
        <f t="shared" si="17"/>
        <v/>
      </c>
      <c r="AH67" s="78" t="str">
        <f t="shared" si="18"/>
        <v/>
      </c>
      <c r="AI67" s="78" t="str">
        <f t="shared" si="19"/>
        <v/>
      </c>
      <c r="AJ67" s="78" t="str">
        <f t="shared" si="20"/>
        <v/>
      </c>
      <c r="AK67" s="78" t="str">
        <f t="shared" si="21"/>
        <v/>
      </c>
      <c r="AL67" s="78" t="str">
        <f t="shared" si="22"/>
        <v/>
      </c>
      <c r="AM67" s="78" t="str">
        <f t="shared" si="23"/>
        <v/>
      </c>
    </row>
    <row r="68" spans="1:39" s="78" customFormat="1" ht="112.5">
      <c r="A68" s="40">
        <v>63</v>
      </c>
      <c r="B68" s="41">
        <v>2</v>
      </c>
      <c r="C68" s="41">
        <v>63</v>
      </c>
      <c r="D68" s="40"/>
      <c r="E68" s="44" t="s">
        <v>94</v>
      </c>
      <c r="F68" s="103">
        <v>3000000</v>
      </c>
      <c r="G68" s="45"/>
      <c r="H68" s="45" t="s">
        <v>10</v>
      </c>
      <c r="I68" s="42"/>
      <c r="J68" s="46" t="s">
        <v>246</v>
      </c>
      <c r="K68" s="43" t="s">
        <v>155</v>
      </c>
      <c r="L68" s="77">
        <v>8</v>
      </c>
      <c r="M68" s="78">
        <f t="shared" si="24"/>
        <v>0</v>
      </c>
      <c r="N68" s="78">
        <f t="shared" si="25"/>
        <v>1</v>
      </c>
      <c r="O68" s="78">
        <f t="shared" si="26"/>
        <v>0</v>
      </c>
      <c r="P68" s="79" t="str">
        <f t="shared" si="0"/>
        <v/>
      </c>
      <c r="Q68" s="79" t="str">
        <f t="shared" si="1"/>
        <v/>
      </c>
      <c r="R68" s="79" t="str">
        <f t="shared" si="2"/>
        <v/>
      </c>
      <c r="S68" s="79" t="str">
        <f t="shared" si="3"/>
        <v/>
      </c>
      <c r="T68" s="79" t="str">
        <f t="shared" si="4"/>
        <v/>
      </c>
      <c r="U68" s="79" t="str">
        <f t="shared" si="5"/>
        <v/>
      </c>
      <c r="V68" s="79" t="str">
        <f t="shared" si="6"/>
        <v/>
      </c>
      <c r="W68" s="79" t="str">
        <f t="shared" si="7"/>
        <v/>
      </c>
      <c r="X68" s="79" t="str">
        <f t="shared" si="8"/>
        <v/>
      </c>
      <c r="Y68" s="79" t="str">
        <f t="shared" si="9"/>
        <v/>
      </c>
      <c r="Z68" s="79" t="str">
        <f t="shared" si="10"/>
        <v/>
      </c>
      <c r="AA68" s="79" t="str">
        <f t="shared" si="11"/>
        <v/>
      </c>
      <c r="AB68" s="79" t="str">
        <f t="shared" si="12"/>
        <v/>
      </c>
      <c r="AC68" s="79" t="str">
        <f t="shared" si="13"/>
        <v/>
      </c>
      <c r="AD68" s="79" t="str">
        <f t="shared" si="14"/>
        <v/>
      </c>
      <c r="AE68" s="79">
        <f t="shared" si="15"/>
        <v>3000000</v>
      </c>
      <c r="AF68" s="78" t="str">
        <f t="shared" si="16"/>
        <v/>
      </c>
      <c r="AG68" s="78" t="str">
        <f t="shared" si="17"/>
        <v/>
      </c>
      <c r="AH68" s="78" t="str">
        <f t="shared" si="18"/>
        <v/>
      </c>
      <c r="AI68" s="78" t="str">
        <f t="shared" si="19"/>
        <v/>
      </c>
      <c r="AJ68" s="78" t="str">
        <f t="shared" si="20"/>
        <v/>
      </c>
      <c r="AK68" s="78" t="str">
        <f t="shared" si="21"/>
        <v/>
      </c>
      <c r="AL68" s="78" t="str">
        <f t="shared" si="22"/>
        <v/>
      </c>
      <c r="AM68" s="78" t="str">
        <f t="shared" si="23"/>
        <v/>
      </c>
    </row>
    <row r="69" spans="1:39" s="78" customFormat="1" ht="75">
      <c r="A69" s="40">
        <v>64</v>
      </c>
      <c r="B69" s="41">
        <v>2</v>
      </c>
      <c r="C69" s="41">
        <v>64</v>
      </c>
      <c r="D69" s="40"/>
      <c r="E69" s="44" t="s">
        <v>95</v>
      </c>
      <c r="F69" s="103">
        <v>1200000</v>
      </c>
      <c r="G69" s="45"/>
      <c r="H69" s="45" t="s">
        <v>10</v>
      </c>
      <c r="I69" s="42"/>
      <c r="J69" s="46" t="s">
        <v>247</v>
      </c>
      <c r="K69" s="43" t="s">
        <v>154</v>
      </c>
      <c r="L69" s="77">
        <v>8</v>
      </c>
      <c r="M69" s="78">
        <f t="shared" si="24"/>
        <v>0</v>
      </c>
      <c r="N69" s="78">
        <f t="shared" si="25"/>
        <v>1</v>
      </c>
      <c r="O69" s="78">
        <f t="shared" si="26"/>
        <v>0</v>
      </c>
      <c r="P69" s="79" t="str">
        <f t="shared" si="0"/>
        <v/>
      </c>
      <c r="Q69" s="79" t="str">
        <f t="shared" si="1"/>
        <v/>
      </c>
      <c r="R69" s="79" t="str">
        <f t="shared" si="2"/>
        <v/>
      </c>
      <c r="S69" s="79" t="str">
        <f t="shared" si="3"/>
        <v/>
      </c>
      <c r="T69" s="79" t="str">
        <f t="shared" si="4"/>
        <v/>
      </c>
      <c r="U69" s="79" t="str">
        <f t="shared" si="5"/>
        <v/>
      </c>
      <c r="V69" s="79" t="str">
        <f t="shared" si="6"/>
        <v/>
      </c>
      <c r="W69" s="79" t="str">
        <f t="shared" si="7"/>
        <v/>
      </c>
      <c r="X69" s="79" t="str">
        <f t="shared" si="8"/>
        <v/>
      </c>
      <c r="Y69" s="79" t="str">
        <f t="shared" si="9"/>
        <v/>
      </c>
      <c r="Z69" s="79" t="str">
        <f t="shared" si="10"/>
        <v/>
      </c>
      <c r="AA69" s="79" t="str">
        <f t="shared" si="11"/>
        <v/>
      </c>
      <c r="AB69" s="79" t="str">
        <f t="shared" si="12"/>
        <v/>
      </c>
      <c r="AC69" s="79" t="str">
        <f t="shared" si="13"/>
        <v/>
      </c>
      <c r="AD69" s="79" t="str">
        <f t="shared" si="14"/>
        <v/>
      </c>
      <c r="AE69" s="79">
        <f t="shared" si="15"/>
        <v>1200000</v>
      </c>
      <c r="AF69" s="78" t="str">
        <f t="shared" si="16"/>
        <v/>
      </c>
      <c r="AG69" s="78" t="str">
        <f t="shared" si="17"/>
        <v/>
      </c>
      <c r="AH69" s="78" t="str">
        <f t="shared" si="18"/>
        <v/>
      </c>
      <c r="AI69" s="78" t="str">
        <f t="shared" si="19"/>
        <v/>
      </c>
      <c r="AJ69" s="78" t="str">
        <f t="shared" si="20"/>
        <v/>
      </c>
      <c r="AK69" s="78" t="str">
        <f t="shared" si="21"/>
        <v/>
      </c>
      <c r="AL69" s="78" t="str">
        <f t="shared" si="22"/>
        <v/>
      </c>
      <c r="AM69" s="78" t="str">
        <f t="shared" si="23"/>
        <v/>
      </c>
    </row>
    <row r="70" spans="1:39" s="78" customFormat="1" ht="98.25" customHeight="1">
      <c r="A70" s="40">
        <v>65</v>
      </c>
      <c r="B70" s="41">
        <v>2</v>
      </c>
      <c r="C70" s="41">
        <v>65</v>
      </c>
      <c r="D70" s="40"/>
      <c r="E70" s="44" t="s">
        <v>96</v>
      </c>
      <c r="F70" s="103">
        <v>1000000</v>
      </c>
      <c r="G70" s="45"/>
      <c r="H70" s="45" t="s">
        <v>10</v>
      </c>
      <c r="I70" s="42"/>
      <c r="J70" s="46" t="s">
        <v>248</v>
      </c>
      <c r="K70" s="43" t="s">
        <v>153</v>
      </c>
      <c r="L70" s="77">
        <v>8</v>
      </c>
      <c r="M70" s="78">
        <f t="shared" si="24"/>
        <v>0</v>
      </c>
      <c r="N70" s="78">
        <f t="shared" si="25"/>
        <v>1</v>
      </c>
      <c r="O70" s="78">
        <f t="shared" si="26"/>
        <v>0</v>
      </c>
      <c r="P70" s="79" t="str">
        <f t="shared" ref="P70:P117" si="27">IF(AND($L70=1,$M70=1),$F70,"")</f>
        <v/>
      </c>
      <c r="Q70" s="79" t="str">
        <f t="shared" ref="Q70:Q117" si="28">IF(AND($L70=2,$M70=1),$F70,"")</f>
        <v/>
      </c>
      <c r="R70" s="79" t="str">
        <f t="shared" ref="R70:R117" si="29">IF(AND($L70=3,$M70=1),$F70,"")</f>
        <v/>
      </c>
      <c r="S70" s="79" t="str">
        <f t="shared" ref="S70:S117" si="30">IF(AND($L70=4,$M70=1),$F70,"")</f>
        <v/>
      </c>
      <c r="T70" s="79" t="str">
        <f t="shared" ref="T70:T117" si="31">IF(AND($L70=5,$M70=1),$F70,"")</f>
        <v/>
      </c>
      <c r="U70" s="79" t="str">
        <f t="shared" ref="U70:U117" si="32">IF(AND($L70=6,$M70=1),$F70,"")</f>
        <v/>
      </c>
      <c r="V70" s="79" t="str">
        <f t="shared" ref="V70:V117" si="33">IF(AND($L70=7,$M70=1),$F70,"")</f>
        <v/>
      </c>
      <c r="W70" s="79" t="str">
        <f t="shared" ref="W70:W117" si="34">IF(AND($L70=8,$M70=1),$F70,"")</f>
        <v/>
      </c>
      <c r="X70" s="79" t="str">
        <f t="shared" ref="X70:X117" si="35">IF(AND($L70=1,$N70=1),$F70,"")</f>
        <v/>
      </c>
      <c r="Y70" s="79" t="str">
        <f t="shared" ref="Y70:Y117" si="36">IF(AND($L70=2,$N70=1),$F70,"")</f>
        <v/>
      </c>
      <c r="Z70" s="79" t="str">
        <f t="shared" ref="Z70:Z117" si="37">IF(AND($L70=3,$N70=1),$F70,"")</f>
        <v/>
      </c>
      <c r="AA70" s="79" t="str">
        <f t="shared" ref="AA70:AA117" si="38">IF(AND($L70=4,$N70=1),$F70,"")</f>
        <v/>
      </c>
      <c r="AB70" s="79" t="str">
        <f t="shared" ref="AB70:AB117" si="39">IF(AND($L70=5,$N70=1),$F70,"")</f>
        <v/>
      </c>
      <c r="AC70" s="79" t="str">
        <f t="shared" ref="AC70:AC117" si="40">IF(AND($L70=6,$N70=1),$F70,"")</f>
        <v/>
      </c>
      <c r="AD70" s="79" t="str">
        <f t="shared" ref="AD70:AD117" si="41">IF(AND($L70=7,$N70=1),$F70,"")</f>
        <v/>
      </c>
      <c r="AE70" s="79">
        <f t="shared" ref="AE70:AE117" si="42">IF(AND($L70=8,$N70=1),$F70,"")</f>
        <v>1000000</v>
      </c>
      <c r="AF70" s="78" t="str">
        <f t="shared" ref="AF70:AF117" si="43">IF(AND($L70=1,$O70=1),$F70,"")</f>
        <v/>
      </c>
      <c r="AG70" s="78" t="str">
        <f t="shared" ref="AG70:AG117" si="44">IF(AND($L70=2,$O70=1),$F70,"")</f>
        <v/>
      </c>
      <c r="AH70" s="78" t="str">
        <f t="shared" ref="AH70:AH117" si="45">IF(AND($L70=3,$O70=1),$F70,"")</f>
        <v/>
      </c>
      <c r="AI70" s="78" t="str">
        <f t="shared" ref="AI70:AI117" si="46">IF(AND($L70=4,$O70=1),$F70,"")</f>
        <v/>
      </c>
      <c r="AJ70" s="78" t="str">
        <f t="shared" ref="AJ70:AJ117" si="47">IF(AND($L70=5,$O70=1),$F70,"")</f>
        <v/>
      </c>
      <c r="AK70" s="78" t="str">
        <f t="shared" ref="AK70:AK117" si="48">IF(AND($L70=6,$O70=1),$F70,"")</f>
        <v/>
      </c>
      <c r="AL70" s="78" t="str">
        <f t="shared" ref="AL70:AL117" si="49">IF(AND($L70=7,$O70=1),$F70,"")</f>
        <v/>
      </c>
      <c r="AM70" s="78" t="str">
        <f t="shared" ref="AM70:AM117" si="50">IF(AND($L70=8,$O70=1),$F70,"")</f>
        <v/>
      </c>
    </row>
    <row r="71" spans="1:39" s="78" customFormat="1" ht="39">
      <c r="A71" s="40">
        <v>66</v>
      </c>
      <c r="B71" s="41">
        <v>2</v>
      </c>
      <c r="C71" s="41">
        <v>66</v>
      </c>
      <c r="D71" s="40"/>
      <c r="E71" s="44" t="s">
        <v>198</v>
      </c>
      <c r="F71" s="103">
        <v>2081800</v>
      </c>
      <c r="G71" s="45" t="s">
        <v>10</v>
      </c>
      <c r="H71" s="41"/>
      <c r="I71" s="42"/>
      <c r="J71" s="46" t="s">
        <v>150</v>
      </c>
      <c r="K71" s="43"/>
      <c r="L71" s="77">
        <v>8</v>
      </c>
      <c r="M71" s="78">
        <f t="shared" ref="M71:M116" si="51">IF(G71=0,0,1)</f>
        <v>1</v>
      </c>
      <c r="N71" s="78">
        <f t="shared" ref="N71:N116" si="52">IF(H71=0,0,1)</f>
        <v>0</v>
      </c>
      <c r="O71" s="78">
        <f t="shared" ref="O71:O116" si="53">IF(I71=0,0,1)</f>
        <v>0</v>
      </c>
      <c r="P71" s="79" t="str">
        <f t="shared" si="27"/>
        <v/>
      </c>
      <c r="Q71" s="79" t="str">
        <f t="shared" si="28"/>
        <v/>
      </c>
      <c r="R71" s="79" t="str">
        <f t="shared" si="29"/>
        <v/>
      </c>
      <c r="S71" s="79" t="str">
        <f t="shared" si="30"/>
        <v/>
      </c>
      <c r="T71" s="79" t="str">
        <f t="shared" si="31"/>
        <v/>
      </c>
      <c r="U71" s="79" t="str">
        <f t="shared" si="32"/>
        <v/>
      </c>
      <c r="V71" s="79" t="str">
        <f t="shared" si="33"/>
        <v/>
      </c>
      <c r="W71" s="79">
        <f t="shared" si="34"/>
        <v>2081800</v>
      </c>
      <c r="X71" s="79" t="str">
        <f t="shared" si="35"/>
        <v/>
      </c>
      <c r="Y71" s="79" t="str">
        <f t="shared" si="36"/>
        <v/>
      </c>
      <c r="Z71" s="79" t="str">
        <f t="shared" si="37"/>
        <v/>
      </c>
      <c r="AA71" s="79" t="str">
        <f t="shared" si="38"/>
        <v/>
      </c>
      <c r="AB71" s="79" t="str">
        <f t="shared" si="39"/>
        <v/>
      </c>
      <c r="AC71" s="79" t="str">
        <f t="shared" si="40"/>
        <v/>
      </c>
      <c r="AD71" s="79" t="str">
        <f t="shared" si="41"/>
        <v/>
      </c>
      <c r="AE71" s="79" t="str">
        <f t="shared" si="42"/>
        <v/>
      </c>
      <c r="AF71" s="78" t="str">
        <f t="shared" si="43"/>
        <v/>
      </c>
      <c r="AG71" s="78" t="str">
        <f t="shared" si="44"/>
        <v/>
      </c>
      <c r="AH71" s="78" t="str">
        <f t="shared" si="45"/>
        <v/>
      </c>
      <c r="AI71" s="78" t="str">
        <f t="shared" si="46"/>
        <v/>
      </c>
      <c r="AJ71" s="78" t="str">
        <f t="shared" si="47"/>
        <v/>
      </c>
      <c r="AK71" s="78" t="str">
        <f t="shared" si="48"/>
        <v/>
      </c>
      <c r="AL71" s="78" t="str">
        <f t="shared" si="49"/>
        <v/>
      </c>
      <c r="AM71" s="78" t="str">
        <f t="shared" si="50"/>
        <v/>
      </c>
    </row>
    <row r="72" spans="1:39" s="78" customFormat="1" ht="75">
      <c r="A72" s="40">
        <v>67</v>
      </c>
      <c r="B72" s="41">
        <v>2</v>
      </c>
      <c r="C72" s="41">
        <v>67</v>
      </c>
      <c r="D72" s="40"/>
      <c r="E72" s="49" t="s">
        <v>97</v>
      </c>
      <c r="F72" s="103">
        <v>580000</v>
      </c>
      <c r="G72" s="45"/>
      <c r="H72" s="45" t="s">
        <v>10</v>
      </c>
      <c r="I72" s="42"/>
      <c r="J72" s="46" t="s">
        <v>249</v>
      </c>
      <c r="K72" s="43" t="s">
        <v>152</v>
      </c>
      <c r="L72" s="77">
        <v>8</v>
      </c>
      <c r="M72" s="78">
        <f t="shared" si="51"/>
        <v>0</v>
      </c>
      <c r="N72" s="78">
        <f t="shared" si="52"/>
        <v>1</v>
      </c>
      <c r="O72" s="78">
        <f t="shared" si="53"/>
        <v>0</v>
      </c>
      <c r="P72" s="79" t="str">
        <f t="shared" si="27"/>
        <v/>
      </c>
      <c r="Q72" s="79" t="str">
        <f t="shared" si="28"/>
        <v/>
      </c>
      <c r="R72" s="79" t="str">
        <f t="shared" si="29"/>
        <v/>
      </c>
      <c r="S72" s="79" t="str">
        <f t="shared" si="30"/>
        <v/>
      </c>
      <c r="T72" s="79" t="str">
        <f t="shared" si="31"/>
        <v/>
      </c>
      <c r="U72" s="79" t="str">
        <f t="shared" si="32"/>
        <v/>
      </c>
      <c r="V72" s="79" t="str">
        <f t="shared" si="33"/>
        <v/>
      </c>
      <c r="W72" s="79" t="str">
        <f t="shared" si="34"/>
        <v/>
      </c>
      <c r="X72" s="79" t="str">
        <f t="shared" si="35"/>
        <v/>
      </c>
      <c r="Y72" s="79" t="str">
        <f t="shared" si="36"/>
        <v/>
      </c>
      <c r="Z72" s="79" t="str">
        <f t="shared" si="37"/>
        <v/>
      </c>
      <c r="AA72" s="79" t="str">
        <f t="shared" si="38"/>
        <v/>
      </c>
      <c r="AB72" s="79" t="str">
        <f t="shared" si="39"/>
        <v/>
      </c>
      <c r="AC72" s="79" t="str">
        <f t="shared" si="40"/>
        <v/>
      </c>
      <c r="AD72" s="79" t="str">
        <f t="shared" si="41"/>
        <v/>
      </c>
      <c r="AE72" s="79">
        <f t="shared" si="42"/>
        <v>580000</v>
      </c>
      <c r="AF72" s="78" t="str">
        <f t="shared" si="43"/>
        <v/>
      </c>
      <c r="AG72" s="78" t="str">
        <f t="shared" si="44"/>
        <v/>
      </c>
      <c r="AH72" s="78" t="str">
        <f t="shared" si="45"/>
        <v/>
      </c>
      <c r="AI72" s="78" t="str">
        <f t="shared" si="46"/>
        <v/>
      </c>
      <c r="AJ72" s="78" t="str">
        <f t="shared" si="47"/>
        <v/>
      </c>
      <c r="AK72" s="78" t="str">
        <f t="shared" si="48"/>
        <v/>
      </c>
      <c r="AL72" s="78" t="str">
        <f t="shared" si="49"/>
        <v/>
      </c>
      <c r="AM72" s="78" t="str">
        <f t="shared" si="50"/>
        <v/>
      </c>
    </row>
    <row r="73" spans="1:39" s="78" customFormat="1" ht="112.5">
      <c r="A73" s="40">
        <v>68</v>
      </c>
      <c r="B73" s="41">
        <v>2</v>
      </c>
      <c r="C73" s="41">
        <v>68</v>
      </c>
      <c r="D73" s="40"/>
      <c r="E73" s="44" t="s">
        <v>98</v>
      </c>
      <c r="F73" s="103">
        <v>1107250</v>
      </c>
      <c r="G73" s="45"/>
      <c r="H73" s="45" t="s">
        <v>10</v>
      </c>
      <c r="I73" s="42"/>
      <c r="J73" s="46" t="s">
        <v>250</v>
      </c>
      <c r="K73" s="43"/>
      <c r="L73" s="77">
        <v>8</v>
      </c>
      <c r="M73" s="78">
        <f t="shared" si="51"/>
        <v>0</v>
      </c>
      <c r="N73" s="78">
        <f t="shared" si="52"/>
        <v>1</v>
      </c>
      <c r="O73" s="78">
        <f t="shared" si="53"/>
        <v>0</v>
      </c>
      <c r="P73" s="79" t="str">
        <f t="shared" si="27"/>
        <v/>
      </c>
      <c r="Q73" s="79" t="str">
        <f t="shared" si="28"/>
        <v/>
      </c>
      <c r="R73" s="79" t="str">
        <f t="shared" si="29"/>
        <v/>
      </c>
      <c r="S73" s="79" t="str">
        <f t="shared" si="30"/>
        <v/>
      </c>
      <c r="T73" s="79" t="str">
        <f t="shared" si="31"/>
        <v/>
      </c>
      <c r="U73" s="79" t="str">
        <f t="shared" si="32"/>
        <v/>
      </c>
      <c r="V73" s="79" t="str">
        <f t="shared" si="33"/>
        <v/>
      </c>
      <c r="W73" s="79" t="str">
        <f t="shared" si="34"/>
        <v/>
      </c>
      <c r="X73" s="79" t="str">
        <f t="shared" si="35"/>
        <v/>
      </c>
      <c r="Y73" s="79" t="str">
        <f t="shared" si="36"/>
        <v/>
      </c>
      <c r="Z73" s="79" t="str">
        <f t="shared" si="37"/>
        <v/>
      </c>
      <c r="AA73" s="79" t="str">
        <f t="shared" si="38"/>
        <v/>
      </c>
      <c r="AB73" s="79" t="str">
        <f t="shared" si="39"/>
        <v/>
      </c>
      <c r="AC73" s="79" t="str">
        <f t="shared" si="40"/>
        <v/>
      </c>
      <c r="AD73" s="79" t="str">
        <f t="shared" si="41"/>
        <v/>
      </c>
      <c r="AE73" s="79">
        <f t="shared" si="42"/>
        <v>1107250</v>
      </c>
      <c r="AF73" s="78" t="str">
        <f t="shared" si="43"/>
        <v/>
      </c>
      <c r="AG73" s="78" t="str">
        <f t="shared" si="44"/>
        <v/>
      </c>
      <c r="AH73" s="78" t="str">
        <f t="shared" si="45"/>
        <v/>
      </c>
      <c r="AI73" s="78" t="str">
        <f t="shared" si="46"/>
        <v/>
      </c>
      <c r="AJ73" s="78" t="str">
        <f t="shared" si="47"/>
        <v/>
      </c>
      <c r="AK73" s="78" t="str">
        <f t="shared" si="48"/>
        <v/>
      </c>
      <c r="AL73" s="78" t="str">
        <f t="shared" si="49"/>
        <v/>
      </c>
      <c r="AM73" s="78" t="str">
        <f t="shared" si="50"/>
        <v/>
      </c>
    </row>
    <row r="74" spans="1:39" s="78" customFormat="1" ht="56.25">
      <c r="A74" s="40">
        <v>69</v>
      </c>
      <c r="B74" s="41">
        <v>2</v>
      </c>
      <c r="C74" s="41">
        <v>69</v>
      </c>
      <c r="D74" s="40"/>
      <c r="E74" s="44" t="s">
        <v>186</v>
      </c>
      <c r="F74" s="103">
        <v>5000000</v>
      </c>
      <c r="G74" s="45"/>
      <c r="H74" s="45" t="s">
        <v>10</v>
      </c>
      <c r="I74" s="42"/>
      <c r="J74" s="46" t="s">
        <v>251</v>
      </c>
      <c r="K74" s="43"/>
      <c r="L74" s="77">
        <v>8</v>
      </c>
      <c r="M74" s="78">
        <f t="shared" si="51"/>
        <v>0</v>
      </c>
      <c r="N74" s="78">
        <f t="shared" si="52"/>
        <v>1</v>
      </c>
      <c r="O74" s="78">
        <f t="shared" si="53"/>
        <v>0</v>
      </c>
      <c r="P74" s="79" t="str">
        <f t="shared" si="27"/>
        <v/>
      </c>
      <c r="Q74" s="79" t="str">
        <f t="shared" si="28"/>
        <v/>
      </c>
      <c r="R74" s="79" t="str">
        <f t="shared" si="29"/>
        <v/>
      </c>
      <c r="S74" s="79" t="str">
        <f t="shared" si="30"/>
        <v/>
      </c>
      <c r="T74" s="79" t="str">
        <f t="shared" si="31"/>
        <v/>
      </c>
      <c r="U74" s="79" t="str">
        <f t="shared" si="32"/>
        <v/>
      </c>
      <c r="V74" s="79" t="str">
        <f t="shared" si="33"/>
        <v/>
      </c>
      <c r="W74" s="79" t="str">
        <f t="shared" si="34"/>
        <v/>
      </c>
      <c r="X74" s="79" t="str">
        <f t="shared" si="35"/>
        <v/>
      </c>
      <c r="Y74" s="79" t="str">
        <f t="shared" si="36"/>
        <v/>
      </c>
      <c r="Z74" s="79" t="str">
        <f t="shared" si="37"/>
        <v/>
      </c>
      <c r="AA74" s="79" t="str">
        <f t="shared" si="38"/>
        <v/>
      </c>
      <c r="AB74" s="79" t="str">
        <f t="shared" si="39"/>
        <v/>
      </c>
      <c r="AC74" s="79" t="str">
        <f t="shared" si="40"/>
        <v/>
      </c>
      <c r="AD74" s="79" t="str">
        <f t="shared" si="41"/>
        <v/>
      </c>
      <c r="AE74" s="79">
        <f t="shared" si="42"/>
        <v>5000000</v>
      </c>
      <c r="AF74" s="78" t="str">
        <f t="shared" si="43"/>
        <v/>
      </c>
      <c r="AG74" s="78" t="str">
        <f t="shared" si="44"/>
        <v/>
      </c>
      <c r="AH74" s="78" t="str">
        <f t="shared" si="45"/>
        <v/>
      </c>
      <c r="AI74" s="78" t="str">
        <f t="shared" si="46"/>
        <v/>
      </c>
      <c r="AJ74" s="78" t="str">
        <f t="shared" si="47"/>
        <v/>
      </c>
      <c r="AK74" s="78" t="str">
        <f t="shared" si="48"/>
        <v/>
      </c>
      <c r="AL74" s="78" t="str">
        <f t="shared" si="49"/>
        <v/>
      </c>
      <c r="AM74" s="78" t="str">
        <f t="shared" si="50"/>
        <v/>
      </c>
    </row>
    <row r="75" spans="1:39" s="78" customFormat="1" ht="131.25">
      <c r="A75" s="40">
        <v>70</v>
      </c>
      <c r="B75" s="41">
        <v>2</v>
      </c>
      <c r="C75" s="41">
        <v>70</v>
      </c>
      <c r="D75" s="40"/>
      <c r="E75" s="44" t="s">
        <v>185</v>
      </c>
      <c r="F75" s="103">
        <v>2999400</v>
      </c>
      <c r="G75" s="111" t="s">
        <v>10</v>
      </c>
      <c r="H75" s="111"/>
      <c r="I75" s="112"/>
      <c r="J75" s="110" t="s">
        <v>215</v>
      </c>
      <c r="K75" s="43"/>
      <c r="L75" s="77">
        <v>8</v>
      </c>
      <c r="M75" s="78">
        <f t="shared" si="51"/>
        <v>1</v>
      </c>
      <c r="N75" s="78">
        <f t="shared" si="52"/>
        <v>0</v>
      </c>
      <c r="O75" s="78">
        <f t="shared" si="53"/>
        <v>0</v>
      </c>
      <c r="P75" s="79" t="str">
        <f t="shared" si="27"/>
        <v/>
      </c>
      <c r="Q75" s="79" t="str">
        <f t="shared" si="28"/>
        <v/>
      </c>
      <c r="R75" s="79" t="str">
        <f t="shared" si="29"/>
        <v/>
      </c>
      <c r="S75" s="79" t="str">
        <f t="shared" si="30"/>
        <v/>
      </c>
      <c r="T75" s="79" t="str">
        <f t="shared" si="31"/>
        <v/>
      </c>
      <c r="U75" s="79" t="str">
        <f t="shared" si="32"/>
        <v/>
      </c>
      <c r="V75" s="79" t="str">
        <f t="shared" si="33"/>
        <v/>
      </c>
      <c r="W75" s="79">
        <f t="shared" si="34"/>
        <v>2999400</v>
      </c>
      <c r="X75" s="79" t="str">
        <f t="shared" si="35"/>
        <v/>
      </c>
      <c r="Y75" s="79" t="str">
        <f t="shared" si="36"/>
        <v/>
      </c>
      <c r="Z75" s="79" t="str">
        <f t="shared" si="37"/>
        <v/>
      </c>
      <c r="AA75" s="79" t="str">
        <f t="shared" si="38"/>
        <v/>
      </c>
      <c r="AB75" s="79" t="str">
        <f t="shared" si="39"/>
        <v/>
      </c>
      <c r="AC75" s="79" t="str">
        <f t="shared" si="40"/>
        <v/>
      </c>
      <c r="AD75" s="79" t="str">
        <f t="shared" si="41"/>
        <v/>
      </c>
      <c r="AE75" s="79" t="str">
        <f t="shared" si="42"/>
        <v/>
      </c>
      <c r="AF75" s="78" t="str">
        <f t="shared" si="43"/>
        <v/>
      </c>
      <c r="AG75" s="78" t="str">
        <f t="shared" si="44"/>
        <v/>
      </c>
      <c r="AH75" s="78" t="str">
        <f t="shared" si="45"/>
        <v/>
      </c>
      <c r="AI75" s="78" t="str">
        <f t="shared" si="46"/>
        <v/>
      </c>
      <c r="AJ75" s="78" t="str">
        <f t="shared" si="47"/>
        <v/>
      </c>
      <c r="AK75" s="78" t="str">
        <f t="shared" si="48"/>
        <v/>
      </c>
      <c r="AL75" s="78" t="str">
        <f t="shared" si="49"/>
        <v/>
      </c>
      <c r="AM75" s="78" t="str">
        <f t="shared" si="50"/>
        <v/>
      </c>
    </row>
    <row r="76" spans="1:39" s="78" customFormat="1" ht="78" customHeight="1">
      <c r="A76" s="40">
        <v>71</v>
      </c>
      <c r="B76" s="41">
        <v>2</v>
      </c>
      <c r="C76" s="41">
        <v>71</v>
      </c>
      <c r="D76" s="40"/>
      <c r="E76" s="44" t="s">
        <v>168</v>
      </c>
      <c r="F76" s="103">
        <v>79000</v>
      </c>
      <c r="G76" s="45"/>
      <c r="H76" s="45" t="s">
        <v>10</v>
      </c>
      <c r="I76" s="45"/>
      <c r="J76" s="46" t="s">
        <v>252</v>
      </c>
      <c r="K76" s="43"/>
      <c r="L76" s="77">
        <v>8</v>
      </c>
      <c r="M76" s="78">
        <f t="shared" si="51"/>
        <v>0</v>
      </c>
      <c r="N76" s="78">
        <f t="shared" si="52"/>
        <v>1</v>
      </c>
      <c r="O76" s="78">
        <f t="shared" si="53"/>
        <v>0</v>
      </c>
      <c r="P76" s="79" t="str">
        <f t="shared" si="27"/>
        <v/>
      </c>
      <c r="Q76" s="79" t="str">
        <f t="shared" si="28"/>
        <v/>
      </c>
      <c r="R76" s="79" t="str">
        <f t="shared" si="29"/>
        <v/>
      </c>
      <c r="S76" s="79" t="str">
        <f t="shared" si="30"/>
        <v/>
      </c>
      <c r="T76" s="79" t="str">
        <f t="shared" si="31"/>
        <v/>
      </c>
      <c r="U76" s="79" t="str">
        <f t="shared" si="32"/>
        <v/>
      </c>
      <c r="V76" s="79" t="str">
        <f t="shared" si="33"/>
        <v/>
      </c>
      <c r="W76" s="79" t="str">
        <f t="shared" si="34"/>
        <v/>
      </c>
      <c r="X76" s="79" t="str">
        <f t="shared" si="35"/>
        <v/>
      </c>
      <c r="Y76" s="79" t="str">
        <f t="shared" si="36"/>
        <v/>
      </c>
      <c r="Z76" s="79" t="str">
        <f t="shared" si="37"/>
        <v/>
      </c>
      <c r="AA76" s="79" t="str">
        <f t="shared" si="38"/>
        <v/>
      </c>
      <c r="AB76" s="79" t="str">
        <f t="shared" si="39"/>
        <v/>
      </c>
      <c r="AC76" s="79" t="str">
        <f t="shared" si="40"/>
        <v/>
      </c>
      <c r="AD76" s="79" t="str">
        <f t="shared" si="41"/>
        <v/>
      </c>
      <c r="AE76" s="79">
        <f t="shared" si="42"/>
        <v>79000</v>
      </c>
      <c r="AF76" s="78" t="str">
        <f t="shared" si="43"/>
        <v/>
      </c>
      <c r="AG76" s="78" t="str">
        <f t="shared" si="44"/>
        <v/>
      </c>
      <c r="AH76" s="78" t="str">
        <f t="shared" si="45"/>
        <v/>
      </c>
      <c r="AI76" s="78" t="str">
        <f t="shared" si="46"/>
        <v/>
      </c>
      <c r="AJ76" s="78" t="str">
        <f t="shared" si="47"/>
        <v/>
      </c>
      <c r="AK76" s="78" t="str">
        <f t="shared" si="48"/>
        <v/>
      </c>
      <c r="AL76" s="78" t="str">
        <f t="shared" si="49"/>
        <v/>
      </c>
      <c r="AM76" s="78" t="str">
        <f t="shared" si="50"/>
        <v/>
      </c>
    </row>
    <row r="77" spans="1:39" s="78" customFormat="1" ht="150">
      <c r="A77" s="40">
        <v>72</v>
      </c>
      <c r="B77" s="41">
        <v>2</v>
      </c>
      <c r="C77" s="41">
        <v>72</v>
      </c>
      <c r="D77" s="40"/>
      <c r="E77" s="44" t="s">
        <v>99</v>
      </c>
      <c r="F77" s="103">
        <v>6227500</v>
      </c>
      <c r="G77" s="45"/>
      <c r="H77" s="45" t="s">
        <v>10</v>
      </c>
      <c r="I77" s="42"/>
      <c r="J77" s="36" t="s">
        <v>253</v>
      </c>
      <c r="K77" s="43"/>
      <c r="L77" s="77">
        <v>8</v>
      </c>
      <c r="M77" s="78">
        <f t="shared" si="51"/>
        <v>0</v>
      </c>
      <c r="N77" s="78">
        <f t="shared" si="52"/>
        <v>1</v>
      </c>
      <c r="O77" s="78">
        <f t="shared" si="53"/>
        <v>0</v>
      </c>
      <c r="P77" s="79" t="str">
        <f t="shared" si="27"/>
        <v/>
      </c>
      <c r="Q77" s="79" t="str">
        <f t="shared" si="28"/>
        <v/>
      </c>
      <c r="R77" s="79" t="str">
        <f t="shared" si="29"/>
        <v/>
      </c>
      <c r="S77" s="79" t="str">
        <f t="shared" si="30"/>
        <v/>
      </c>
      <c r="T77" s="79" t="str">
        <f t="shared" si="31"/>
        <v/>
      </c>
      <c r="U77" s="79" t="str">
        <f t="shared" si="32"/>
        <v/>
      </c>
      <c r="V77" s="79" t="str">
        <f t="shared" si="33"/>
        <v/>
      </c>
      <c r="W77" s="79" t="str">
        <f t="shared" si="34"/>
        <v/>
      </c>
      <c r="X77" s="79" t="str">
        <f t="shared" si="35"/>
        <v/>
      </c>
      <c r="Y77" s="79" t="str">
        <f t="shared" si="36"/>
        <v/>
      </c>
      <c r="Z77" s="79" t="str">
        <f t="shared" si="37"/>
        <v/>
      </c>
      <c r="AA77" s="79" t="str">
        <f t="shared" si="38"/>
        <v/>
      </c>
      <c r="AB77" s="79" t="str">
        <f t="shared" si="39"/>
        <v/>
      </c>
      <c r="AC77" s="79" t="str">
        <f t="shared" si="40"/>
        <v/>
      </c>
      <c r="AD77" s="79" t="str">
        <f t="shared" si="41"/>
        <v/>
      </c>
      <c r="AE77" s="79">
        <f t="shared" si="42"/>
        <v>6227500</v>
      </c>
      <c r="AF77" s="78" t="str">
        <f t="shared" si="43"/>
        <v/>
      </c>
      <c r="AG77" s="78" t="str">
        <f t="shared" si="44"/>
        <v/>
      </c>
      <c r="AH77" s="78" t="str">
        <f t="shared" si="45"/>
        <v/>
      </c>
      <c r="AI77" s="78" t="str">
        <f t="shared" si="46"/>
        <v/>
      </c>
      <c r="AJ77" s="78" t="str">
        <f t="shared" si="47"/>
        <v/>
      </c>
      <c r="AK77" s="78" t="str">
        <f t="shared" si="48"/>
        <v/>
      </c>
      <c r="AL77" s="78" t="str">
        <f t="shared" si="49"/>
        <v/>
      </c>
      <c r="AM77" s="78" t="str">
        <f t="shared" si="50"/>
        <v/>
      </c>
    </row>
    <row r="78" spans="1:39" s="78" customFormat="1" ht="75">
      <c r="A78" s="40">
        <v>73</v>
      </c>
      <c r="B78" s="41">
        <v>2</v>
      </c>
      <c r="C78" s="41">
        <v>73</v>
      </c>
      <c r="D78" s="40"/>
      <c r="E78" s="44" t="s">
        <v>100</v>
      </c>
      <c r="F78" s="103">
        <v>2969000</v>
      </c>
      <c r="G78" s="45"/>
      <c r="H78" s="45" t="s">
        <v>10</v>
      </c>
      <c r="I78" s="42"/>
      <c r="J78" s="46" t="s">
        <v>254</v>
      </c>
      <c r="K78" s="43" t="s">
        <v>151</v>
      </c>
      <c r="L78" s="77">
        <v>8</v>
      </c>
      <c r="M78" s="78">
        <f t="shared" si="51"/>
        <v>0</v>
      </c>
      <c r="N78" s="78">
        <f t="shared" si="52"/>
        <v>1</v>
      </c>
      <c r="O78" s="78">
        <f t="shared" si="53"/>
        <v>0</v>
      </c>
      <c r="P78" s="79" t="str">
        <f t="shared" si="27"/>
        <v/>
      </c>
      <c r="Q78" s="79" t="str">
        <f t="shared" si="28"/>
        <v/>
      </c>
      <c r="R78" s="79" t="str">
        <f t="shared" si="29"/>
        <v/>
      </c>
      <c r="S78" s="79" t="str">
        <f t="shared" si="30"/>
        <v/>
      </c>
      <c r="T78" s="79" t="str">
        <f t="shared" si="31"/>
        <v/>
      </c>
      <c r="U78" s="79" t="str">
        <f t="shared" si="32"/>
        <v/>
      </c>
      <c r="V78" s="79" t="str">
        <f t="shared" si="33"/>
        <v/>
      </c>
      <c r="W78" s="79" t="str">
        <f t="shared" si="34"/>
        <v/>
      </c>
      <c r="X78" s="79" t="str">
        <f t="shared" si="35"/>
        <v/>
      </c>
      <c r="Y78" s="79" t="str">
        <f t="shared" si="36"/>
        <v/>
      </c>
      <c r="Z78" s="79" t="str">
        <f t="shared" si="37"/>
        <v/>
      </c>
      <c r="AA78" s="79" t="str">
        <f t="shared" si="38"/>
        <v/>
      </c>
      <c r="AB78" s="79" t="str">
        <f t="shared" si="39"/>
        <v/>
      </c>
      <c r="AC78" s="79" t="str">
        <f t="shared" si="40"/>
        <v/>
      </c>
      <c r="AD78" s="79" t="str">
        <f t="shared" si="41"/>
        <v/>
      </c>
      <c r="AE78" s="79">
        <f t="shared" si="42"/>
        <v>2969000</v>
      </c>
      <c r="AF78" s="78" t="str">
        <f t="shared" si="43"/>
        <v/>
      </c>
      <c r="AG78" s="78" t="str">
        <f t="shared" si="44"/>
        <v/>
      </c>
      <c r="AH78" s="78" t="str">
        <f t="shared" si="45"/>
        <v/>
      </c>
      <c r="AI78" s="78" t="str">
        <f t="shared" si="46"/>
        <v/>
      </c>
      <c r="AJ78" s="78" t="str">
        <f t="shared" si="47"/>
        <v/>
      </c>
      <c r="AK78" s="78" t="str">
        <f t="shared" si="48"/>
        <v/>
      </c>
      <c r="AL78" s="78" t="str">
        <f t="shared" si="49"/>
        <v/>
      </c>
      <c r="AM78" s="78" t="str">
        <f t="shared" si="50"/>
        <v/>
      </c>
    </row>
    <row r="79" spans="1:39" s="78" customFormat="1" ht="56.25">
      <c r="A79" s="40">
        <v>74</v>
      </c>
      <c r="B79" s="41">
        <v>2</v>
      </c>
      <c r="C79" s="41">
        <v>74</v>
      </c>
      <c r="D79" s="40"/>
      <c r="E79" s="44" t="s">
        <v>101</v>
      </c>
      <c r="F79" s="103">
        <v>1500000</v>
      </c>
      <c r="G79" s="45"/>
      <c r="H79" s="45" t="s">
        <v>10</v>
      </c>
      <c r="I79" s="45"/>
      <c r="J79" s="46" t="s">
        <v>255</v>
      </c>
      <c r="K79" s="43"/>
      <c r="L79" s="77">
        <v>8</v>
      </c>
      <c r="M79" s="78">
        <f t="shared" si="51"/>
        <v>0</v>
      </c>
      <c r="N79" s="78">
        <f t="shared" si="52"/>
        <v>1</v>
      </c>
      <c r="O79" s="78">
        <f t="shared" si="53"/>
        <v>0</v>
      </c>
      <c r="P79" s="79" t="str">
        <f t="shared" si="27"/>
        <v/>
      </c>
      <c r="Q79" s="79" t="str">
        <f t="shared" si="28"/>
        <v/>
      </c>
      <c r="R79" s="79" t="str">
        <f t="shared" si="29"/>
        <v/>
      </c>
      <c r="S79" s="79" t="str">
        <f t="shared" si="30"/>
        <v/>
      </c>
      <c r="T79" s="79" t="str">
        <f t="shared" si="31"/>
        <v/>
      </c>
      <c r="U79" s="79" t="str">
        <f t="shared" si="32"/>
        <v/>
      </c>
      <c r="V79" s="79" t="str">
        <f t="shared" si="33"/>
        <v/>
      </c>
      <c r="W79" s="79" t="str">
        <f t="shared" si="34"/>
        <v/>
      </c>
      <c r="X79" s="79" t="str">
        <f t="shared" si="35"/>
        <v/>
      </c>
      <c r="Y79" s="79" t="str">
        <f t="shared" si="36"/>
        <v/>
      </c>
      <c r="Z79" s="79" t="str">
        <f t="shared" si="37"/>
        <v/>
      </c>
      <c r="AA79" s="79" t="str">
        <f t="shared" si="38"/>
        <v/>
      </c>
      <c r="AB79" s="79" t="str">
        <f t="shared" si="39"/>
        <v/>
      </c>
      <c r="AC79" s="79" t="str">
        <f t="shared" si="40"/>
        <v/>
      </c>
      <c r="AD79" s="79" t="str">
        <f t="shared" si="41"/>
        <v/>
      </c>
      <c r="AE79" s="79">
        <f t="shared" si="42"/>
        <v>1500000</v>
      </c>
      <c r="AF79" s="78" t="str">
        <f t="shared" si="43"/>
        <v/>
      </c>
      <c r="AG79" s="78" t="str">
        <f t="shared" si="44"/>
        <v/>
      </c>
      <c r="AH79" s="78" t="str">
        <f t="shared" si="45"/>
        <v/>
      </c>
      <c r="AI79" s="78" t="str">
        <f t="shared" si="46"/>
        <v/>
      </c>
      <c r="AJ79" s="78" t="str">
        <f t="shared" si="47"/>
        <v/>
      </c>
      <c r="AK79" s="78" t="str">
        <f t="shared" si="48"/>
        <v/>
      </c>
      <c r="AL79" s="78" t="str">
        <f t="shared" si="49"/>
        <v/>
      </c>
      <c r="AM79" s="78" t="str">
        <f t="shared" si="50"/>
        <v/>
      </c>
    </row>
    <row r="80" spans="1:39" s="78" customFormat="1" ht="93.75">
      <c r="A80" s="40">
        <v>75</v>
      </c>
      <c r="B80" s="41">
        <v>2</v>
      </c>
      <c r="C80" s="41">
        <v>75</v>
      </c>
      <c r="D80" s="40"/>
      <c r="E80" s="44" t="s">
        <v>102</v>
      </c>
      <c r="F80" s="103">
        <v>5200000</v>
      </c>
      <c r="G80" s="45"/>
      <c r="H80" s="45" t="s">
        <v>10</v>
      </c>
      <c r="I80" s="42"/>
      <c r="J80" s="46" t="s">
        <v>256</v>
      </c>
      <c r="K80" s="43"/>
      <c r="L80" s="77">
        <v>8</v>
      </c>
      <c r="M80" s="78">
        <f t="shared" si="51"/>
        <v>0</v>
      </c>
      <c r="N80" s="78">
        <f t="shared" si="52"/>
        <v>1</v>
      </c>
      <c r="O80" s="78">
        <f t="shared" si="53"/>
        <v>0</v>
      </c>
      <c r="P80" s="79" t="str">
        <f t="shared" si="27"/>
        <v/>
      </c>
      <c r="Q80" s="79" t="str">
        <f t="shared" si="28"/>
        <v/>
      </c>
      <c r="R80" s="79" t="str">
        <f t="shared" si="29"/>
        <v/>
      </c>
      <c r="S80" s="79" t="str">
        <f t="shared" si="30"/>
        <v/>
      </c>
      <c r="T80" s="79" t="str">
        <f t="shared" si="31"/>
        <v/>
      </c>
      <c r="U80" s="79" t="str">
        <f t="shared" si="32"/>
        <v/>
      </c>
      <c r="V80" s="79" t="str">
        <f t="shared" si="33"/>
        <v/>
      </c>
      <c r="W80" s="79" t="str">
        <f t="shared" si="34"/>
        <v/>
      </c>
      <c r="X80" s="79" t="str">
        <f t="shared" si="35"/>
        <v/>
      </c>
      <c r="Y80" s="79" t="str">
        <f t="shared" si="36"/>
        <v/>
      </c>
      <c r="Z80" s="79" t="str">
        <f t="shared" si="37"/>
        <v/>
      </c>
      <c r="AA80" s="79" t="str">
        <f t="shared" si="38"/>
        <v/>
      </c>
      <c r="AB80" s="79" t="str">
        <f t="shared" si="39"/>
        <v/>
      </c>
      <c r="AC80" s="79" t="str">
        <f t="shared" si="40"/>
        <v/>
      </c>
      <c r="AD80" s="79" t="str">
        <f t="shared" si="41"/>
        <v/>
      </c>
      <c r="AE80" s="79">
        <f t="shared" si="42"/>
        <v>5200000</v>
      </c>
      <c r="AF80" s="78" t="str">
        <f t="shared" si="43"/>
        <v/>
      </c>
      <c r="AG80" s="78" t="str">
        <f t="shared" si="44"/>
        <v/>
      </c>
      <c r="AH80" s="78" t="str">
        <f t="shared" si="45"/>
        <v/>
      </c>
      <c r="AI80" s="78" t="str">
        <f t="shared" si="46"/>
        <v/>
      </c>
      <c r="AJ80" s="78" t="str">
        <f t="shared" si="47"/>
        <v/>
      </c>
      <c r="AK80" s="78" t="str">
        <f t="shared" si="48"/>
        <v/>
      </c>
      <c r="AL80" s="78" t="str">
        <f t="shared" si="49"/>
        <v/>
      </c>
      <c r="AM80" s="78" t="str">
        <f t="shared" si="50"/>
        <v/>
      </c>
    </row>
    <row r="81" spans="1:39" s="78" customFormat="1" ht="93.75">
      <c r="A81" s="40">
        <v>76</v>
      </c>
      <c r="B81" s="41">
        <v>2</v>
      </c>
      <c r="C81" s="41">
        <v>76</v>
      </c>
      <c r="D81" s="40"/>
      <c r="E81" s="44" t="s">
        <v>156</v>
      </c>
      <c r="F81" s="103">
        <v>5000000</v>
      </c>
      <c r="G81" s="45"/>
      <c r="H81" s="45" t="s">
        <v>10</v>
      </c>
      <c r="I81" s="42"/>
      <c r="J81" s="46" t="s">
        <v>257</v>
      </c>
      <c r="K81" s="43"/>
      <c r="L81" s="77">
        <v>8</v>
      </c>
      <c r="M81" s="78">
        <f t="shared" si="51"/>
        <v>0</v>
      </c>
      <c r="N81" s="78">
        <f t="shared" si="52"/>
        <v>1</v>
      </c>
      <c r="O81" s="78">
        <f t="shared" si="53"/>
        <v>0</v>
      </c>
      <c r="P81" s="79" t="str">
        <f t="shared" si="27"/>
        <v/>
      </c>
      <c r="Q81" s="79" t="str">
        <f t="shared" si="28"/>
        <v/>
      </c>
      <c r="R81" s="79" t="str">
        <f t="shared" si="29"/>
        <v/>
      </c>
      <c r="S81" s="79" t="str">
        <f t="shared" si="30"/>
        <v/>
      </c>
      <c r="T81" s="79" t="str">
        <f t="shared" si="31"/>
        <v/>
      </c>
      <c r="U81" s="79" t="str">
        <f t="shared" si="32"/>
        <v/>
      </c>
      <c r="V81" s="79" t="str">
        <f t="shared" si="33"/>
        <v/>
      </c>
      <c r="W81" s="79" t="str">
        <f t="shared" si="34"/>
        <v/>
      </c>
      <c r="X81" s="79" t="str">
        <f t="shared" si="35"/>
        <v/>
      </c>
      <c r="Y81" s="79" t="str">
        <f t="shared" si="36"/>
        <v/>
      </c>
      <c r="Z81" s="79" t="str">
        <f t="shared" si="37"/>
        <v/>
      </c>
      <c r="AA81" s="79" t="str">
        <f t="shared" si="38"/>
        <v/>
      </c>
      <c r="AB81" s="79" t="str">
        <f t="shared" si="39"/>
        <v/>
      </c>
      <c r="AC81" s="79" t="str">
        <f t="shared" si="40"/>
        <v/>
      </c>
      <c r="AD81" s="79" t="str">
        <f t="shared" si="41"/>
        <v/>
      </c>
      <c r="AE81" s="79">
        <f t="shared" si="42"/>
        <v>5000000</v>
      </c>
      <c r="AF81" s="78" t="str">
        <f t="shared" si="43"/>
        <v/>
      </c>
      <c r="AG81" s="78" t="str">
        <f t="shared" si="44"/>
        <v/>
      </c>
      <c r="AH81" s="78" t="str">
        <f t="shared" si="45"/>
        <v/>
      </c>
      <c r="AI81" s="78" t="str">
        <f t="shared" si="46"/>
        <v/>
      </c>
      <c r="AJ81" s="78" t="str">
        <f t="shared" si="47"/>
        <v/>
      </c>
      <c r="AK81" s="78" t="str">
        <f t="shared" si="48"/>
        <v/>
      </c>
      <c r="AL81" s="78" t="str">
        <f t="shared" si="49"/>
        <v/>
      </c>
      <c r="AM81" s="78" t="str">
        <f t="shared" si="50"/>
        <v/>
      </c>
    </row>
    <row r="82" spans="1:39" s="78" customFormat="1" ht="112.5">
      <c r="A82" s="40">
        <v>77</v>
      </c>
      <c r="B82" s="41">
        <v>2</v>
      </c>
      <c r="C82" s="41">
        <v>77</v>
      </c>
      <c r="D82" s="40"/>
      <c r="E82" s="44" t="s">
        <v>157</v>
      </c>
      <c r="F82" s="103">
        <v>1659000</v>
      </c>
      <c r="G82" s="45"/>
      <c r="H82" s="45" t="s">
        <v>10</v>
      </c>
      <c r="I82" s="45"/>
      <c r="J82" s="46" t="s">
        <v>258</v>
      </c>
      <c r="K82" s="43"/>
      <c r="L82" s="77">
        <v>8</v>
      </c>
      <c r="M82" s="78">
        <f t="shared" si="51"/>
        <v>0</v>
      </c>
      <c r="N82" s="78">
        <f t="shared" si="52"/>
        <v>1</v>
      </c>
      <c r="O82" s="78">
        <f t="shared" si="53"/>
        <v>0</v>
      </c>
      <c r="P82" s="79" t="str">
        <f t="shared" si="27"/>
        <v/>
      </c>
      <c r="Q82" s="79" t="str">
        <f t="shared" si="28"/>
        <v/>
      </c>
      <c r="R82" s="79" t="str">
        <f t="shared" si="29"/>
        <v/>
      </c>
      <c r="S82" s="79" t="str">
        <f t="shared" si="30"/>
        <v/>
      </c>
      <c r="T82" s="79" t="str">
        <f t="shared" si="31"/>
        <v/>
      </c>
      <c r="U82" s="79" t="str">
        <f t="shared" si="32"/>
        <v/>
      </c>
      <c r="V82" s="79" t="str">
        <f t="shared" si="33"/>
        <v/>
      </c>
      <c r="W82" s="79" t="str">
        <f t="shared" si="34"/>
        <v/>
      </c>
      <c r="X82" s="79" t="str">
        <f t="shared" si="35"/>
        <v/>
      </c>
      <c r="Y82" s="79" t="str">
        <f t="shared" si="36"/>
        <v/>
      </c>
      <c r="Z82" s="79" t="str">
        <f t="shared" si="37"/>
        <v/>
      </c>
      <c r="AA82" s="79" t="str">
        <f t="shared" si="38"/>
        <v/>
      </c>
      <c r="AB82" s="79" t="str">
        <f t="shared" si="39"/>
        <v/>
      </c>
      <c r="AC82" s="79" t="str">
        <f t="shared" si="40"/>
        <v/>
      </c>
      <c r="AD82" s="79" t="str">
        <f t="shared" si="41"/>
        <v/>
      </c>
      <c r="AE82" s="79">
        <f t="shared" si="42"/>
        <v>1659000</v>
      </c>
      <c r="AF82" s="78" t="str">
        <f t="shared" si="43"/>
        <v/>
      </c>
      <c r="AG82" s="78" t="str">
        <f t="shared" si="44"/>
        <v/>
      </c>
      <c r="AH82" s="78" t="str">
        <f t="shared" si="45"/>
        <v/>
      </c>
      <c r="AI82" s="78" t="str">
        <f t="shared" si="46"/>
        <v/>
      </c>
      <c r="AJ82" s="78" t="str">
        <f t="shared" si="47"/>
        <v/>
      </c>
      <c r="AK82" s="78" t="str">
        <f t="shared" si="48"/>
        <v/>
      </c>
      <c r="AL82" s="78" t="str">
        <f t="shared" si="49"/>
        <v/>
      </c>
      <c r="AM82" s="78" t="str">
        <f t="shared" si="50"/>
        <v/>
      </c>
    </row>
    <row r="83" spans="1:39" s="78" customFormat="1" ht="112.5">
      <c r="A83" s="40">
        <v>78</v>
      </c>
      <c r="B83" s="41">
        <v>2</v>
      </c>
      <c r="C83" s="41">
        <v>78</v>
      </c>
      <c r="D83" s="40"/>
      <c r="E83" s="39" t="s">
        <v>159</v>
      </c>
      <c r="F83" s="117">
        <v>1967000</v>
      </c>
      <c r="G83" s="45"/>
      <c r="H83" s="45" t="s">
        <v>10</v>
      </c>
      <c r="I83" s="45"/>
      <c r="J83" s="46" t="s">
        <v>259</v>
      </c>
      <c r="K83" s="43"/>
      <c r="L83" s="77">
        <v>8</v>
      </c>
      <c r="M83" s="78">
        <f t="shared" si="51"/>
        <v>0</v>
      </c>
      <c r="N83" s="78">
        <f t="shared" si="52"/>
        <v>1</v>
      </c>
      <c r="O83" s="78">
        <f t="shared" si="53"/>
        <v>0</v>
      </c>
      <c r="P83" s="79" t="str">
        <f t="shared" si="27"/>
        <v/>
      </c>
      <c r="Q83" s="79" t="str">
        <f t="shared" si="28"/>
        <v/>
      </c>
      <c r="R83" s="79" t="str">
        <f t="shared" si="29"/>
        <v/>
      </c>
      <c r="S83" s="79" t="str">
        <f t="shared" si="30"/>
        <v/>
      </c>
      <c r="T83" s="79" t="str">
        <f t="shared" si="31"/>
        <v/>
      </c>
      <c r="U83" s="79" t="str">
        <f t="shared" si="32"/>
        <v/>
      </c>
      <c r="V83" s="79" t="str">
        <f t="shared" si="33"/>
        <v/>
      </c>
      <c r="W83" s="79" t="str">
        <f t="shared" si="34"/>
        <v/>
      </c>
      <c r="X83" s="79" t="str">
        <f t="shared" si="35"/>
        <v/>
      </c>
      <c r="Y83" s="79" t="str">
        <f t="shared" si="36"/>
        <v/>
      </c>
      <c r="Z83" s="79" t="str">
        <f t="shared" si="37"/>
        <v/>
      </c>
      <c r="AA83" s="79" t="str">
        <f t="shared" si="38"/>
        <v/>
      </c>
      <c r="AB83" s="79" t="str">
        <f t="shared" si="39"/>
        <v/>
      </c>
      <c r="AC83" s="79" t="str">
        <f t="shared" si="40"/>
        <v/>
      </c>
      <c r="AD83" s="79" t="str">
        <f t="shared" si="41"/>
        <v/>
      </c>
      <c r="AE83" s="79">
        <f t="shared" si="42"/>
        <v>1967000</v>
      </c>
      <c r="AF83" s="78" t="str">
        <f t="shared" si="43"/>
        <v/>
      </c>
      <c r="AG83" s="78" t="str">
        <f t="shared" si="44"/>
        <v/>
      </c>
      <c r="AH83" s="78" t="str">
        <f t="shared" si="45"/>
        <v/>
      </c>
      <c r="AI83" s="78" t="str">
        <f t="shared" si="46"/>
        <v/>
      </c>
      <c r="AJ83" s="78" t="str">
        <f t="shared" si="47"/>
        <v/>
      </c>
      <c r="AK83" s="78" t="str">
        <f t="shared" si="48"/>
        <v/>
      </c>
      <c r="AL83" s="78" t="str">
        <f t="shared" si="49"/>
        <v/>
      </c>
      <c r="AM83" s="78" t="str">
        <f t="shared" si="50"/>
        <v/>
      </c>
    </row>
    <row r="84" spans="1:39" s="78" customFormat="1" ht="56.25">
      <c r="A84" s="40">
        <v>79</v>
      </c>
      <c r="B84" s="41">
        <v>2</v>
      </c>
      <c r="C84" s="41">
        <v>79</v>
      </c>
      <c r="D84" s="40"/>
      <c r="E84" s="39" t="s">
        <v>103</v>
      </c>
      <c r="F84" s="117">
        <v>500000</v>
      </c>
      <c r="G84" s="45"/>
      <c r="H84" s="45" t="s">
        <v>10</v>
      </c>
      <c r="I84" s="42"/>
      <c r="J84" s="46" t="s">
        <v>260</v>
      </c>
      <c r="K84" s="43"/>
      <c r="L84" s="77">
        <v>8</v>
      </c>
      <c r="M84" s="78">
        <f t="shared" si="51"/>
        <v>0</v>
      </c>
      <c r="N84" s="78">
        <f t="shared" si="52"/>
        <v>1</v>
      </c>
      <c r="O84" s="78">
        <f t="shared" si="53"/>
        <v>0</v>
      </c>
      <c r="P84" s="79" t="str">
        <f t="shared" si="27"/>
        <v/>
      </c>
      <c r="Q84" s="79" t="str">
        <f t="shared" si="28"/>
        <v/>
      </c>
      <c r="R84" s="79" t="str">
        <f t="shared" si="29"/>
        <v/>
      </c>
      <c r="S84" s="79" t="str">
        <f t="shared" si="30"/>
        <v/>
      </c>
      <c r="T84" s="79" t="str">
        <f t="shared" si="31"/>
        <v/>
      </c>
      <c r="U84" s="79" t="str">
        <f t="shared" si="32"/>
        <v/>
      </c>
      <c r="V84" s="79" t="str">
        <f t="shared" si="33"/>
        <v/>
      </c>
      <c r="W84" s="79" t="str">
        <f t="shared" si="34"/>
        <v/>
      </c>
      <c r="X84" s="79" t="str">
        <f t="shared" si="35"/>
        <v/>
      </c>
      <c r="Y84" s="79" t="str">
        <f t="shared" si="36"/>
        <v/>
      </c>
      <c r="Z84" s="79" t="str">
        <f t="shared" si="37"/>
        <v/>
      </c>
      <c r="AA84" s="79" t="str">
        <f t="shared" si="38"/>
        <v/>
      </c>
      <c r="AB84" s="79" t="str">
        <f t="shared" si="39"/>
        <v/>
      </c>
      <c r="AC84" s="79" t="str">
        <f t="shared" si="40"/>
        <v/>
      </c>
      <c r="AD84" s="79" t="str">
        <f t="shared" si="41"/>
        <v/>
      </c>
      <c r="AE84" s="79">
        <f t="shared" si="42"/>
        <v>500000</v>
      </c>
      <c r="AF84" s="78" t="str">
        <f t="shared" si="43"/>
        <v/>
      </c>
      <c r="AG84" s="78" t="str">
        <f t="shared" si="44"/>
        <v/>
      </c>
      <c r="AH84" s="78" t="str">
        <f t="shared" si="45"/>
        <v/>
      </c>
      <c r="AI84" s="78" t="str">
        <f t="shared" si="46"/>
        <v/>
      </c>
      <c r="AJ84" s="78" t="str">
        <f t="shared" si="47"/>
        <v/>
      </c>
      <c r="AK84" s="78" t="str">
        <f t="shared" si="48"/>
        <v/>
      </c>
      <c r="AL84" s="78" t="str">
        <f t="shared" si="49"/>
        <v/>
      </c>
      <c r="AM84" s="78" t="str">
        <f t="shared" si="50"/>
        <v/>
      </c>
    </row>
    <row r="85" spans="1:39" s="78" customFormat="1" ht="48" customHeight="1">
      <c r="A85" s="40">
        <v>80</v>
      </c>
      <c r="B85" s="41">
        <v>3</v>
      </c>
      <c r="C85" s="41">
        <v>80</v>
      </c>
      <c r="D85" s="40" t="s">
        <v>104</v>
      </c>
      <c r="E85" s="44" t="s">
        <v>189</v>
      </c>
      <c r="F85" s="103">
        <v>20000000</v>
      </c>
      <c r="G85" s="111" t="s">
        <v>10</v>
      </c>
      <c r="H85" s="111"/>
      <c r="I85" s="112"/>
      <c r="J85" s="110" t="s">
        <v>212</v>
      </c>
      <c r="K85" s="43"/>
      <c r="L85" s="77">
        <v>8</v>
      </c>
      <c r="M85" s="78">
        <f t="shared" si="51"/>
        <v>1</v>
      </c>
      <c r="N85" s="78">
        <f t="shared" si="52"/>
        <v>0</v>
      </c>
      <c r="O85" s="78">
        <f t="shared" si="53"/>
        <v>0</v>
      </c>
      <c r="P85" s="79" t="str">
        <f t="shared" si="27"/>
        <v/>
      </c>
      <c r="Q85" s="79" t="str">
        <f t="shared" si="28"/>
        <v/>
      </c>
      <c r="R85" s="79" t="str">
        <f t="shared" si="29"/>
        <v/>
      </c>
      <c r="S85" s="79" t="str">
        <f t="shared" si="30"/>
        <v/>
      </c>
      <c r="T85" s="79" t="str">
        <f t="shared" si="31"/>
        <v/>
      </c>
      <c r="U85" s="79" t="str">
        <f t="shared" si="32"/>
        <v/>
      </c>
      <c r="V85" s="79" t="str">
        <f t="shared" si="33"/>
        <v/>
      </c>
      <c r="W85" s="79">
        <f t="shared" si="34"/>
        <v>20000000</v>
      </c>
      <c r="X85" s="79" t="str">
        <f t="shared" si="35"/>
        <v/>
      </c>
      <c r="Y85" s="79" t="str">
        <f t="shared" si="36"/>
        <v/>
      </c>
      <c r="Z85" s="79" t="str">
        <f t="shared" si="37"/>
        <v/>
      </c>
      <c r="AA85" s="79" t="str">
        <f t="shared" si="38"/>
        <v/>
      </c>
      <c r="AB85" s="79" t="str">
        <f t="shared" si="39"/>
        <v/>
      </c>
      <c r="AC85" s="79" t="str">
        <f t="shared" si="40"/>
        <v/>
      </c>
      <c r="AD85" s="79" t="str">
        <f t="shared" si="41"/>
        <v/>
      </c>
      <c r="AE85" s="79" t="str">
        <f t="shared" si="42"/>
        <v/>
      </c>
      <c r="AF85" s="78" t="str">
        <f t="shared" si="43"/>
        <v/>
      </c>
      <c r="AG85" s="78" t="str">
        <f t="shared" si="44"/>
        <v/>
      </c>
      <c r="AH85" s="78" t="str">
        <f t="shared" si="45"/>
        <v/>
      </c>
      <c r="AI85" s="78" t="str">
        <f t="shared" si="46"/>
        <v/>
      </c>
      <c r="AJ85" s="78" t="str">
        <f t="shared" si="47"/>
        <v/>
      </c>
      <c r="AK85" s="78" t="str">
        <f t="shared" si="48"/>
        <v/>
      </c>
      <c r="AL85" s="78" t="str">
        <f t="shared" si="49"/>
        <v/>
      </c>
      <c r="AM85" s="78" t="str">
        <f t="shared" si="50"/>
        <v/>
      </c>
    </row>
    <row r="86" spans="1:39" s="78" customFormat="1" ht="41.25" customHeight="1">
      <c r="A86" s="40"/>
      <c r="B86" s="41"/>
      <c r="C86" s="41">
        <v>81</v>
      </c>
      <c r="D86" s="40"/>
      <c r="E86" s="103" t="s">
        <v>201</v>
      </c>
      <c r="F86" s="103"/>
      <c r="G86" s="41"/>
      <c r="H86" s="45"/>
      <c r="I86" s="42"/>
      <c r="J86" s="44"/>
      <c r="K86" s="43"/>
      <c r="L86" s="77"/>
      <c r="M86" s="78">
        <f t="shared" si="51"/>
        <v>0</v>
      </c>
      <c r="N86" s="78">
        <f t="shared" si="52"/>
        <v>0</v>
      </c>
      <c r="O86" s="78">
        <f t="shared" si="53"/>
        <v>0</v>
      </c>
      <c r="P86" s="79" t="str">
        <f t="shared" si="27"/>
        <v/>
      </c>
      <c r="Q86" s="79" t="str">
        <f t="shared" si="28"/>
        <v/>
      </c>
      <c r="R86" s="79" t="str">
        <f t="shared" si="29"/>
        <v/>
      </c>
      <c r="S86" s="79" t="str">
        <f t="shared" si="30"/>
        <v/>
      </c>
      <c r="T86" s="79" t="str">
        <f t="shared" si="31"/>
        <v/>
      </c>
      <c r="U86" s="79" t="str">
        <f t="shared" si="32"/>
        <v/>
      </c>
      <c r="V86" s="79" t="str">
        <f t="shared" si="33"/>
        <v/>
      </c>
      <c r="W86" s="79" t="str">
        <f t="shared" si="34"/>
        <v/>
      </c>
      <c r="X86" s="79" t="str">
        <f t="shared" si="35"/>
        <v/>
      </c>
      <c r="Y86" s="79" t="str">
        <f t="shared" si="36"/>
        <v/>
      </c>
      <c r="Z86" s="79" t="str">
        <f t="shared" si="37"/>
        <v/>
      </c>
      <c r="AA86" s="79" t="str">
        <f t="shared" si="38"/>
        <v/>
      </c>
      <c r="AB86" s="79" t="str">
        <f t="shared" si="39"/>
        <v/>
      </c>
      <c r="AC86" s="79" t="str">
        <f t="shared" si="40"/>
        <v/>
      </c>
      <c r="AD86" s="79" t="str">
        <f t="shared" si="41"/>
        <v/>
      </c>
      <c r="AE86" s="79" t="str">
        <f t="shared" si="42"/>
        <v/>
      </c>
      <c r="AF86" s="78" t="str">
        <f t="shared" si="43"/>
        <v/>
      </c>
      <c r="AG86" s="78" t="str">
        <f t="shared" si="44"/>
        <v/>
      </c>
      <c r="AH86" s="78" t="str">
        <f t="shared" si="45"/>
        <v/>
      </c>
      <c r="AI86" s="78" t="str">
        <f t="shared" si="46"/>
        <v/>
      </c>
      <c r="AJ86" s="78" t="str">
        <f t="shared" si="47"/>
        <v/>
      </c>
      <c r="AK86" s="78" t="str">
        <f t="shared" si="48"/>
        <v/>
      </c>
      <c r="AL86" s="78" t="str">
        <f t="shared" si="49"/>
        <v/>
      </c>
      <c r="AM86" s="78" t="str">
        <f t="shared" si="50"/>
        <v/>
      </c>
    </row>
    <row r="87" spans="1:39" s="78" customFormat="1" ht="93.75" customHeight="1">
      <c r="A87" s="40">
        <v>81</v>
      </c>
      <c r="B87" s="41">
        <v>3</v>
      </c>
      <c r="C87" s="41"/>
      <c r="D87" s="40"/>
      <c r="E87" s="44" t="s">
        <v>139</v>
      </c>
      <c r="F87" s="103">
        <v>5000000</v>
      </c>
      <c r="G87" s="45" t="s">
        <v>10</v>
      </c>
      <c r="H87" s="45"/>
      <c r="I87" s="42"/>
      <c r="J87" s="46" t="s">
        <v>142</v>
      </c>
      <c r="K87" s="43" t="s">
        <v>143</v>
      </c>
      <c r="L87" s="77">
        <v>2</v>
      </c>
      <c r="M87" s="78">
        <f t="shared" si="51"/>
        <v>1</v>
      </c>
      <c r="N87" s="78">
        <f t="shared" si="52"/>
        <v>0</v>
      </c>
      <c r="O87" s="78">
        <f t="shared" si="53"/>
        <v>0</v>
      </c>
      <c r="P87" s="79" t="str">
        <f t="shared" si="27"/>
        <v/>
      </c>
      <c r="Q87" s="79">
        <f t="shared" si="28"/>
        <v>5000000</v>
      </c>
      <c r="R87" s="79" t="str">
        <f t="shared" si="29"/>
        <v/>
      </c>
      <c r="S87" s="79" t="str">
        <f t="shared" si="30"/>
        <v/>
      </c>
      <c r="T87" s="79" t="str">
        <f t="shared" si="31"/>
        <v/>
      </c>
      <c r="U87" s="79" t="str">
        <f t="shared" si="32"/>
        <v/>
      </c>
      <c r="V87" s="79" t="str">
        <f t="shared" si="33"/>
        <v/>
      </c>
      <c r="W87" s="79" t="str">
        <f t="shared" si="34"/>
        <v/>
      </c>
      <c r="X87" s="79" t="str">
        <f t="shared" si="35"/>
        <v/>
      </c>
      <c r="Y87" s="79" t="str">
        <f t="shared" si="36"/>
        <v/>
      </c>
      <c r="Z87" s="79" t="str">
        <f t="shared" si="37"/>
        <v/>
      </c>
      <c r="AA87" s="79" t="str">
        <f t="shared" si="38"/>
        <v/>
      </c>
      <c r="AB87" s="79" t="str">
        <f t="shared" si="39"/>
        <v/>
      </c>
      <c r="AC87" s="79" t="str">
        <f t="shared" si="40"/>
        <v/>
      </c>
      <c r="AD87" s="79" t="str">
        <f t="shared" si="41"/>
        <v/>
      </c>
      <c r="AE87" s="79" t="str">
        <f t="shared" si="42"/>
        <v/>
      </c>
      <c r="AF87" s="78" t="str">
        <f t="shared" si="43"/>
        <v/>
      </c>
      <c r="AG87" s="78" t="str">
        <f t="shared" si="44"/>
        <v/>
      </c>
      <c r="AH87" s="78" t="str">
        <f t="shared" si="45"/>
        <v/>
      </c>
      <c r="AI87" s="78" t="str">
        <f t="shared" si="46"/>
        <v/>
      </c>
      <c r="AJ87" s="78" t="str">
        <f t="shared" si="47"/>
        <v/>
      </c>
      <c r="AK87" s="78" t="str">
        <f t="shared" si="48"/>
        <v/>
      </c>
      <c r="AL87" s="78" t="str">
        <f t="shared" si="49"/>
        <v/>
      </c>
      <c r="AM87" s="78" t="str">
        <f t="shared" si="50"/>
        <v/>
      </c>
    </row>
    <row r="88" spans="1:39" s="78" customFormat="1" ht="95.25" customHeight="1">
      <c r="A88" s="40">
        <v>82</v>
      </c>
      <c r="B88" s="41">
        <v>3</v>
      </c>
      <c r="C88" s="41"/>
      <c r="D88" s="40"/>
      <c r="E88" s="44" t="s">
        <v>141</v>
      </c>
      <c r="F88" s="103">
        <v>5000000</v>
      </c>
      <c r="G88" s="45" t="s">
        <v>10</v>
      </c>
      <c r="H88" s="45"/>
      <c r="I88" s="42"/>
      <c r="J88" s="46" t="s">
        <v>207</v>
      </c>
      <c r="K88" s="43" t="s">
        <v>143</v>
      </c>
      <c r="L88" s="77">
        <v>2</v>
      </c>
      <c r="M88" s="78">
        <f t="shared" si="51"/>
        <v>1</v>
      </c>
      <c r="N88" s="78">
        <f t="shared" si="52"/>
        <v>0</v>
      </c>
      <c r="O88" s="78">
        <f t="shared" si="53"/>
        <v>0</v>
      </c>
      <c r="P88" s="79" t="str">
        <f t="shared" si="27"/>
        <v/>
      </c>
      <c r="Q88" s="79">
        <f t="shared" si="28"/>
        <v>5000000</v>
      </c>
      <c r="R88" s="79" t="str">
        <f t="shared" si="29"/>
        <v/>
      </c>
      <c r="S88" s="79" t="str">
        <f t="shared" si="30"/>
        <v/>
      </c>
      <c r="T88" s="79" t="str">
        <f t="shared" si="31"/>
        <v/>
      </c>
      <c r="U88" s="79" t="str">
        <f t="shared" si="32"/>
        <v/>
      </c>
      <c r="V88" s="79" t="str">
        <f t="shared" si="33"/>
        <v/>
      </c>
      <c r="W88" s="79" t="str">
        <f t="shared" si="34"/>
        <v/>
      </c>
      <c r="X88" s="79" t="str">
        <f t="shared" si="35"/>
        <v/>
      </c>
      <c r="Y88" s="79" t="str">
        <f t="shared" si="36"/>
        <v/>
      </c>
      <c r="Z88" s="79" t="str">
        <f t="shared" si="37"/>
        <v/>
      </c>
      <c r="AA88" s="79" t="str">
        <f t="shared" si="38"/>
        <v/>
      </c>
      <c r="AB88" s="79" t="str">
        <f t="shared" si="39"/>
        <v/>
      </c>
      <c r="AC88" s="79" t="str">
        <f t="shared" si="40"/>
        <v/>
      </c>
      <c r="AD88" s="79" t="str">
        <f t="shared" si="41"/>
        <v/>
      </c>
      <c r="AE88" s="79" t="str">
        <f t="shared" si="42"/>
        <v/>
      </c>
      <c r="AF88" s="78" t="str">
        <f t="shared" si="43"/>
        <v/>
      </c>
      <c r="AG88" s="78" t="str">
        <f t="shared" si="44"/>
        <v/>
      </c>
      <c r="AH88" s="78" t="str">
        <f t="shared" si="45"/>
        <v/>
      </c>
      <c r="AI88" s="78" t="str">
        <f t="shared" si="46"/>
        <v/>
      </c>
      <c r="AJ88" s="78" t="str">
        <f t="shared" si="47"/>
        <v/>
      </c>
      <c r="AK88" s="78" t="str">
        <f t="shared" si="48"/>
        <v/>
      </c>
      <c r="AL88" s="78" t="str">
        <f t="shared" si="49"/>
        <v/>
      </c>
      <c r="AM88" s="78" t="str">
        <f t="shared" si="50"/>
        <v/>
      </c>
    </row>
    <row r="89" spans="1:39" s="78" customFormat="1" ht="96.75" customHeight="1">
      <c r="A89" s="40">
        <v>83</v>
      </c>
      <c r="B89" s="41">
        <v>3</v>
      </c>
      <c r="C89" s="41"/>
      <c r="D89" s="40"/>
      <c r="E89" s="44" t="s">
        <v>144</v>
      </c>
      <c r="F89" s="103">
        <v>5000000</v>
      </c>
      <c r="G89" s="45" t="s">
        <v>10</v>
      </c>
      <c r="H89" s="45"/>
      <c r="I89" s="42"/>
      <c r="J89" s="46" t="s">
        <v>145</v>
      </c>
      <c r="K89" s="43" t="s">
        <v>143</v>
      </c>
      <c r="L89" s="77">
        <v>2</v>
      </c>
      <c r="M89" s="78">
        <f t="shared" si="51"/>
        <v>1</v>
      </c>
      <c r="N89" s="78">
        <f t="shared" si="52"/>
        <v>0</v>
      </c>
      <c r="O89" s="78">
        <f t="shared" si="53"/>
        <v>0</v>
      </c>
      <c r="P89" s="79" t="str">
        <f t="shared" si="27"/>
        <v/>
      </c>
      <c r="Q89" s="79">
        <f t="shared" si="28"/>
        <v>5000000</v>
      </c>
      <c r="R89" s="79" t="str">
        <f t="shared" si="29"/>
        <v/>
      </c>
      <c r="S89" s="79" t="str">
        <f t="shared" si="30"/>
        <v/>
      </c>
      <c r="T89" s="79" t="str">
        <f t="shared" si="31"/>
        <v/>
      </c>
      <c r="U89" s="79" t="str">
        <f t="shared" si="32"/>
        <v/>
      </c>
      <c r="V89" s="79" t="str">
        <f t="shared" si="33"/>
        <v/>
      </c>
      <c r="W89" s="79" t="str">
        <f t="shared" si="34"/>
        <v/>
      </c>
      <c r="X89" s="79" t="str">
        <f t="shared" si="35"/>
        <v/>
      </c>
      <c r="Y89" s="79" t="str">
        <f t="shared" si="36"/>
        <v/>
      </c>
      <c r="Z89" s="79" t="str">
        <f t="shared" si="37"/>
        <v/>
      </c>
      <c r="AA89" s="79" t="str">
        <f t="shared" si="38"/>
        <v/>
      </c>
      <c r="AB89" s="79" t="str">
        <f t="shared" si="39"/>
        <v/>
      </c>
      <c r="AC89" s="79" t="str">
        <f t="shared" si="40"/>
        <v/>
      </c>
      <c r="AD89" s="79" t="str">
        <f t="shared" si="41"/>
        <v/>
      </c>
      <c r="AE89" s="79" t="str">
        <f t="shared" si="42"/>
        <v/>
      </c>
      <c r="AF89" s="78" t="str">
        <f t="shared" si="43"/>
        <v/>
      </c>
      <c r="AG89" s="78" t="str">
        <f t="shared" si="44"/>
        <v/>
      </c>
      <c r="AH89" s="78" t="str">
        <f t="shared" si="45"/>
        <v/>
      </c>
      <c r="AI89" s="78" t="str">
        <f t="shared" si="46"/>
        <v/>
      </c>
      <c r="AJ89" s="78" t="str">
        <f t="shared" si="47"/>
        <v/>
      </c>
      <c r="AK89" s="78" t="str">
        <f t="shared" si="48"/>
        <v/>
      </c>
      <c r="AL89" s="78" t="str">
        <f t="shared" si="49"/>
        <v/>
      </c>
      <c r="AM89" s="78" t="str">
        <f t="shared" si="50"/>
        <v/>
      </c>
    </row>
    <row r="90" spans="1:39" s="78" customFormat="1" ht="93.75">
      <c r="A90" s="40">
        <v>84</v>
      </c>
      <c r="B90" s="41">
        <v>3</v>
      </c>
      <c r="C90" s="41"/>
      <c r="D90" s="40"/>
      <c r="E90" s="44" t="s">
        <v>146</v>
      </c>
      <c r="F90" s="103">
        <v>5000000</v>
      </c>
      <c r="G90" s="45" t="s">
        <v>10</v>
      </c>
      <c r="H90" s="45"/>
      <c r="I90" s="42"/>
      <c r="J90" s="46" t="s">
        <v>206</v>
      </c>
      <c r="K90" s="43" t="s">
        <v>140</v>
      </c>
      <c r="L90" s="77">
        <v>2</v>
      </c>
      <c r="M90" s="78">
        <f t="shared" si="51"/>
        <v>1</v>
      </c>
      <c r="N90" s="78">
        <f t="shared" si="52"/>
        <v>0</v>
      </c>
      <c r="O90" s="78">
        <f t="shared" si="53"/>
        <v>0</v>
      </c>
      <c r="P90" s="79" t="str">
        <f t="shared" si="27"/>
        <v/>
      </c>
      <c r="Q90" s="79">
        <f t="shared" si="28"/>
        <v>5000000</v>
      </c>
      <c r="R90" s="79" t="str">
        <f t="shared" si="29"/>
        <v/>
      </c>
      <c r="S90" s="79" t="str">
        <f t="shared" si="30"/>
        <v/>
      </c>
      <c r="T90" s="79" t="str">
        <f t="shared" si="31"/>
        <v/>
      </c>
      <c r="U90" s="79" t="str">
        <f t="shared" si="32"/>
        <v/>
      </c>
      <c r="V90" s="79" t="str">
        <f t="shared" si="33"/>
        <v/>
      </c>
      <c r="W90" s="79" t="str">
        <f t="shared" si="34"/>
        <v/>
      </c>
      <c r="X90" s="79" t="str">
        <f t="shared" si="35"/>
        <v/>
      </c>
      <c r="Y90" s="79" t="str">
        <f t="shared" si="36"/>
        <v/>
      </c>
      <c r="Z90" s="79" t="str">
        <f t="shared" si="37"/>
        <v/>
      </c>
      <c r="AA90" s="79" t="str">
        <f t="shared" si="38"/>
        <v/>
      </c>
      <c r="AB90" s="79" t="str">
        <f t="shared" si="39"/>
        <v/>
      </c>
      <c r="AC90" s="79" t="str">
        <f t="shared" si="40"/>
        <v/>
      </c>
      <c r="AD90" s="79" t="str">
        <f t="shared" si="41"/>
        <v/>
      </c>
      <c r="AE90" s="79" t="str">
        <f t="shared" si="42"/>
        <v/>
      </c>
      <c r="AF90" s="78" t="str">
        <f t="shared" si="43"/>
        <v/>
      </c>
      <c r="AG90" s="78" t="str">
        <f t="shared" si="44"/>
        <v/>
      </c>
      <c r="AH90" s="78" t="str">
        <f t="shared" si="45"/>
        <v/>
      </c>
      <c r="AI90" s="78" t="str">
        <f t="shared" si="46"/>
        <v/>
      </c>
      <c r="AJ90" s="78" t="str">
        <f t="shared" si="47"/>
        <v/>
      </c>
      <c r="AK90" s="78" t="str">
        <f t="shared" si="48"/>
        <v/>
      </c>
      <c r="AL90" s="78" t="str">
        <f t="shared" si="49"/>
        <v/>
      </c>
      <c r="AM90" s="78" t="str">
        <f t="shared" si="50"/>
        <v/>
      </c>
    </row>
    <row r="91" spans="1:39" s="78" customFormat="1" ht="56.25" customHeight="1">
      <c r="A91" s="40">
        <v>85</v>
      </c>
      <c r="B91" s="41">
        <v>3</v>
      </c>
      <c r="C91" s="41">
        <v>82</v>
      </c>
      <c r="D91" s="40"/>
      <c r="E91" s="40" t="s">
        <v>105</v>
      </c>
      <c r="F91" s="103">
        <v>500000</v>
      </c>
      <c r="G91" s="45" t="s">
        <v>10</v>
      </c>
      <c r="H91" s="45"/>
      <c r="I91" s="45"/>
      <c r="J91" s="46" t="s">
        <v>169</v>
      </c>
      <c r="K91" s="43" t="s">
        <v>170</v>
      </c>
      <c r="L91" s="77">
        <v>2</v>
      </c>
      <c r="M91" s="78">
        <f t="shared" si="51"/>
        <v>1</v>
      </c>
      <c r="N91" s="78">
        <f t="shared" si="52"/>
        <v>0</v>
      </c>
      <c r="O91" s="78">
        <f t="shared" si="53"/>
        <v>0</v>
      </c>
      <c r="P91" s="79" t="str">
        <f t="shared" si="27"/>
        <v/>
      </c>
      <c r="Q91" s="79">
        <f t="shared" si="28"/>
        <v>500000</v>
      </c>
      <c r="R91" s="79" t="str">
        <f t="shared" si="29"/>
        <v/>
      </c>
      <c r="S91" s="79" t="str">
        <f t="shared" si="30"/>
        <v/>
      </c>
      <c r="T91" s="79" t="str">
        <f t="shared" si="31"/>
        <v/>
      </c>
      <c r="U91" s="79" t="str">
        <f t="shared" si="32"/>
        <v/>
      </c>
      <c r="V91" s="79" t="str">
        <f t="shared" si="33"/>
        <v/>
      </c>
      <c r="W91" s="79" t="str">
        <f t="shared" si="34"/>
        <v/>
      </c>
      <c r="X91" s="79" t="str">
        <f t="shared" si="35"/>
        <v/>
      </c>
      <c r="Y91" s="79" t="str">
        <f t="shared" si="36"/>
        <v/>
      </c>
      <c r="Z91" s="79" t="str">
        <f t="shared" si="37"/>
        <v/>
      </c>
      <c r="AA91" s="79" t="str">
        <f t="shared" si="38"/>
        <v/>
      </c>
      <c r="AB91" s="79" t="str">
        <f t="shared" si="39"/>
        <v/>
      </c>
      <c r="AC91" s="79" t="str">
        <f t="shared" si="40"/>
        <v/>
      </c>
      <c r="AD91" s="79" t="str">
        <f t="shared" si="41"/>
        <v/>
      </c>
      <c r="AE91" s="79" t="str">
        <f t="shared" si="42"/>
        <v/>
      </c>
      <c r="AF91" s="78" t="str">
        <f t="shared" si="43"/>
        <v/>
      </c>
      <c r="AG91" s="78" t="str">
        <f t="shared" si="44"/>
        <v/>
      </c>
      <c r="AH91" s="78" t="str">
        <f t="shared" si="45"/>
        <v/>
      </c>
      <c r="AI91" s="78" t="str">
        <f t="shared" si="46"/>
        <v/>
      </c>
      <c r="AJ91" s="78" t="str">
        <f t="shared" si="47"/>
        <v/>
      </c>
      <c r="AK91" s="78" t="str">
        <f t="shared" si="48"/>
        <v/>
      </c>
      <c r="AL91" s="78" t="str">
        <f t="shared" si="49"/>
        <v/>
      </c>
      <c r="AM91" s="78" t="str">
        <f t="shared" si="50"/>
        <v/>
      </c>
    </row>
    <row r="92" spans="1:39" s="78" customFormat="1" ht="150">
      <c r="A92" s="40">
        <v>86</v>
      </c>
      <c r="B92" s="41">
        <v>3</v>
      </c>
      <c r="C92" s="41">
        <v>83</v>
      </c>
      <c r="D92" s="40"/>
      <c r="E92" s="44" t="s">
        <v>171</v>
      </c>
      <c r="F92" s="103">
        <v>9000000</v>
      </c>
      <c r="G92" s="41"/>
      <c r="H92" s="45" t="s">
        <v>10</v>
      </c>
      <c r="I92" s="42"/>
      <c r="J92" s="46" t="s">
        <v>261</v>
      </c>
      <c r="K92" s="43"/>
      <c r="L92" s="77">
        <v>8</v>
      </c>
      <c r="M92" s="78">
        <f t="shared" si="51"/>
        <v>0</v>
      </c>
      <c r="N92" s="78">
        <f t="shared" si="52"/>
        <v>1</v>
      </c>
      <c r="O92" s="78">
        <f t="shared" si="53"/>
        <v>0</v>
      </c>
      <c r="P92" s="79" t="str">
        <f t="shared" si="27"/>
        <v/>
      </c>
      <c r="Q92" s="79" t="str">
        <f t="shared" si="28"/>
        <v/>
      </c>
      <c r="R92" s="79" t="str">
        <f t="shared" si="29"/>
        <v/>
      </c>
      <c r="S92" s="79" t="str">
        <f t="shared" si="30"/>
        <v/>
      </c>
      <c r="T92" s="79" t="str">
        <f t="shared" si="31"/>
        <v/>
      </c>
      <c r="U92" s="79" t="str">
        <f t="shared" si="32"/>
        <v/>
      </c>
      <c r="V92" s="79" t="str">
        <f t="shared" si="33"/>
        <v/>
      </c>
      <c r="W92" s="79" t="str">
        <f t="shared" si="34"/>
        <v/>
      </c>
      <c r="X92" s="79" t="str">
        <f t="shared" si="35"/>
        <v/>
      </c>
      <c r="Y92" s="79" t="str">
        <f t="shared" si="36"/>
        <v/>
      </c>
      <c r="Z92" s="79" t="str">
        <f t="shared" si="37"/>
        <v/>
      </c>
      <c r="AA92" s="79" t="str">
        <f t="shared" si="38"/>
        <v/>
      </c>
      <c r="AB92" s="79" t="str">
        <f t="shared" si="39"/>
        <v/>
      </c>
      <c r="AC92" s="79" t="str">
        <f t="shared" si="40"/>
        <v/>
      </c>
      <c r="AD92" s="79" t="str">
        <f t="shared" si="41"/>
        <v/>
      </c>
      <c r="AE92" s="79">
        <f t="shared" si="42"/>
        <v>9000000</v>
      </c>
      <c r="AF92" s="78" t="str">
        <f t="shared" si="43"/>
        <v/>
      </c>
      <c r="AG92" s="78" t="str">
        <f t="shared" si="44"/>
        <v/>
      </c>
      <c r="AH92" s="78" t="str">
        <f t="shared" si="45"/>
        <v/>
      </c>
      <c r="AI92" s="78" t="str">
        <f t="shared" si="46"/>
        <v/>
      </c>
      <c r="AJ92" s="78" t="str">
        <f t="shared" si="47"/>
        <v/>
      </c>
      <c r="AK92" s="78" t="str">
        <f t="shared" si="48"/>
        <v/>
      </c>
      <c r="AL92" s="78" t="str">
        <f t="shared" si="49"/>
        <v/>
      </c>
      <c r="AM92" s="78" t="str">
        <f t="shared" si="50"/>
        <v/>
      </c>
    </row>
    <row r="93" spans="1:39" s="78" customFormat="1" ht="97.5" customHeight="1">
      <c r="A93" s="40">
        <v>87</v>
      </c>
      <c r="B93" s="41">
        <v>3</v>
      </c>
      <c r="C93" s="41">
        <v>84</v>
      </c>
      <c r="D93" s="40"/>
      <c r="E93" s="44" t="s">
        <v>106</v>
      </c>
      <c r="F93" s="103">
        <v>1530000</v>
      </c>
      <c r="G93" s="41"/>
      <c r="H93" s="45" t="s">
        <v>10</v>
      </c>
      <c r="I93" s="42"/>
      <c r="J93" s="46" t="s">
        <v>262</v>
      </c>
      <c r="K93" s="43" t="s">
        <v>147</v>
      </c>
      <c r="L93" s="77">
        <v>8</v>
      </c>
      <c r="M93" s="78">
        <f t="shared" si="51"/>
        <v>0</v>
      </c>
      <c r="N93" s="78">
        <f t="shared" si="52"/>
        <v>1</v>
      </c>
      <c r="O93" s="78">
        <f t="shared" si="53"/>
        <v>0</v>
      </c>
      <c r="P93" s="79" t="str">
        <f t="shared" si="27"/>
        <v/>
      </c>
      <c r="Q93" s="79" t="str">
        <f t="shared" si="28"/>
        <v/>
      </c>
      <c r="R93" s="79" t="str">
        <f t="shared" si="29"/>
        <v/>
      </c>
      <c r="S93" s="79" t="str">
        <f t="shared" si="30"/>
        <v/>
      </c>
      <c r="T93" s="79" t="str">
        <f t="shared" si="31"/>
        <v/>
      </c>
      <c r="U93" s="79" t="str">
        <f t="shared" si="32"/>
        <v/>
      </c>
      <c r="V93" s="79" t="str">
        <f t="shared" si="33"/>
        <v/>
      </c>
      <c r="W93" s="79" t="str">
        <f t="shared" si="34"/>
        <v/>
      </c>
      <c r="X93" s="79" t="str">
        <f t="shared" si="35"/>
        <v/>
      </c>
      <c r="Y93" s="79" t="str">
        <f t="shared" si="36"/>
        <v/>
      </c>
      <c r="Z93" s="79" t="str">
        <f t="shared" si="37"/>
        <v/>
      </c>
      <c r="AA93" s="79" t="str">
        <f t="shared" si="38"/>
        <v/>
      </c>
      <c r="AB93" s="79" t="str">
        <f t="shared" si="39"/>
        <v/>
      </c>
      <c r="AC93" s="79" t="str">
        <f t="shared" si="40"/>
        <v/>
      </c>
      <c r="AD93" s="79" t="str">
        <f t="shared" si="41"/>
        <v/>
      </c>
      <c r="AE93" s="79">
        <f t="shared" si="42"/>
        <v>1530000</v>
      </c>
      <c r="AF93" s="78" t="str">
        <f t="shared" si="43"/>
        <v/>
      </c>
      <c r="AG93" s="78" t="str">
        <f t="shared" si="44"/>
        <v/>
      </c>
      <c r="AH93" s="78" t="str">
        <f t="shared" si="45"/>
        <v/>
      </c>
      <c r="AI93" s="78" t="str">
        <f t="shared" si="46"/>
        <v/>
      </c>
      <c r="AJ93" s="78" t="str">
        <f t="shared" si="47"/>
        <v/>
      </c>
      <c r="AK93" s="78" t="str">
        <f t="shared" si="48"/>
        <v/>
      </c>
      <c r="AL93" s="78" t="str">
        <f t="shared" si="49"/>
        <v/>
      </c>
      <c r="AM93" s="78" t="str">
        <f t="shared" si="50"/>
        <v/>
      </c>
    </row>
    <row r="94" spans="1:39" s="78" customFormat="1" ht="75">
      <c r="A94" s="40">
        <v>88</v>
      </c>
      <c r="B94" s="41">
        <v>3</v>
      </c>
      <c r="C94" s="41">
        <v>85</v>
      </c>
      <c r="D94" s="40"/>
      <c r="E94" s="44" t="s">
        <v>107</v>
      </c>
      <c r="F94" s="103">
        <v>3000000</v>
      </c>
      <c r="G94" s="45"/>
      <c r="H94" s="45" t="s">
        <v>10</v>
      </c>
      <c r="I94" s="42"/>
      <c r="J94" s="46" t="s">
        <v>263</v>
      </c>
      <c r="K94" s="43"/>
      <c r="L94" s="77">
        <v>8</v>
      </c>
      <c r="M94" s="78">
        <f t="shared" si="51"/>
        <v>0</v>
      </c>
      <c r="N94" s="78">
        <f t="shared" si="52"/>
        <v>1</v>
      </c>
      <c r="O94" s="78">
        <f t="shared" si="53"/>
        <v>0</v>
      </c>
      <c r="P94" s="79" t="str">
        <f t="shared" si="27"/>
        <v/>
      </c>
      <c r="Q94" s="79" t="str">
        <f t="shared" si="28"/>
        <v/>
      </c>
      <c r="R94" s="79" t="str">
        <f t="shared" si="29"/>
        <v/>
      </c>
      <c r="S94" s="79" t="str">
        <f t="shared" si="30"/>
        <v/>
      </c>
      <c r="T94" s="79" t="str">
        <f t="shared" si="31"/>
        <v/>
      </c>
      <c r="U94" s="79" t="str">
        <f t="shared" si="32"/>
        <v/>
      </c>
      <c r="V94" s="79" t="str">
        <f t="shared" si="33"/>
        <v/>
      </c>
      <c r="W94" s="79" t="str">
        <f t="shared" si="34"/>
        <v/>
      </c>
      <c r="X94" s="79" t="str">
        <f t="shared" si="35"/>
        <v/>
      </c>
      <c r="Y94" s="79" t="str">
        <f t="shared" si="36"/>
        <v/>
      </c>
      <c r="Z94" s="79" t="str">
        <f t="shared" si="37"/>
        <v/>
      </c>
      <c r="AA94" s="79" t="str">
        <f t="shared" si="38"/>
        <v/>
      </c>
      <c r="AB94" s="79" t="str">
        <f t="shared" si="39"/>
        <v/>
      </c>
      <c r="AC94" s="79" t="str">
        <f t="shared" si="40"/>
        <v/>
      </c>
      <c r="AD94" s="79" t="str">
        <f t="shared" si="41"/>
        <v/>
      </c>
      <c r="AE94" s="79">
        <f t="shared" si="42"/>
        <v>3000000</v>
      </c>
      <c r="AF94" s="78" t="str">
        <f t="shared" si="43"/>
        <v/>
      </c>
      <c r="AG94" s="78" t="str">
        <f t="shared" si="44"/>
        <v/>
      </c>
      <c r="AH94" s="78" t="str">
        <f t="shared" si="45"/>
        <v/>
      </c>
      <c r="AI94" s="78" t="str">
        <f t="shared" si="46"/>
        <v/>
      </c>
      <c r="AJ94" s="78" t="str">
        <f t="shared" si="47"/>
        <v/>
      </c>
      <c r="AK94" s="78" t="str">
        <f t="shared" si="48"/>
        <v/>
      </c>
      <c r="AL94" s="78" t="str">
        <f t="shared" si="49"/>
        <v/>
      </c>
      <c r="AM94" s="78" t="str">
        <f t="shared" si="50"/>
        <v/>
      </c>
    </row>
    <row r="95" spans="1:39" s="78" customFormat="1" ht="80.25" customHeight="1">
      <c r="A95" s="40">
        <v>89</v>
      </c>
      <c r="B95" s="41">
        <v>3</v>
      </c>
      <c r="C95" s="41">
        <v>86</v>
      </c>
      <c r="D95" s="40"/>
      <c r="E95" s="44" t="s">
        <v>108</v>
      </c>
      <c r="F95" s="103">
        <v>3000000</v>
      </c>
      <c r="G95" s="45" t="s">
        <v>10</v>
      </c>
      <c r="H95" s="45"/>
      <c r="I95" s="42"/>
      <c r="J95" s="46" t="s">
        <v>202</v>
      </c>
      <c r="K95" s="43" t="s">
        <v>172</v>
      </c>
      <c r="L95" s="77">
        <v>8</v>
      </c>
      <c r="M95" s="78">
        <f t="shared" si="51"/>
        <v>1</v>
      </c>
      <c r="N95" s="78">
        <f t="shared" si="52"/>
        <v>0</v>
      </c>
      <c r="O95" s="78">
        <f t="shared" si="53"/>
        <v>0</v>
      </c>
      <c r="P95" s="79" t="str">
        <f t="shared" si="27"/>
        <v/>
      </c>
      <c r="Q95" s="79" t="str">
        <f t="shared" si="28"/>
        <v/>
      </c>
      <c r="R95" s="79" t="str">
        <f t="shared" si="29"/>
        <v/>
      </c>
      <c r="S95" s="79" t="str">
        <f t="shared" si="30"/>
        <v/>
      </c>
      <c r="T95" s="79" t="str">
        <f t="shared" si="31"/>
        <v/>
      </c>
      <c r="U95" s="79" t="str">
        <f t="shared" si="32"/>
        <v/>
      </c>
      <c r="V95" s="79" t="str">
        <f t="shared" si="33"/>
        <v/>
      </c>
      <c r="W95" s="79">
        <f t="shared" si="34"/>
        <v>3000000</v>
      </c>
      <c r="X95" s="79" t="str">
        <f t="shared" si="35"/>
        <v/>
      </c>
      <c r="Y95" s="79" t="str">
        <f t="shared" si="36"/>
        <v/>
      </c>
      <c r="Z95" s="79" t="str">
        <f t="shared" si="37"/>
        <v/>
      </c>
      <c r="AA95" s="79" t="str">
        <f t="shared" si="38"/>
        <v/>
      </c>
      <c r="AB95" s="79" t="str">
        <f t="shared" si="39"/>
        <v/>
      </c>
      <c r="AC95" s="79" t="str">
        <f t="shared" si="40"/>
        <v/>
      </c>
      <c r="AD95" s="79" t="str">
        <f t="shared" si="41"/>
        <v/>
      </c>
      <c r="AE95" s="79" t="str">
        <f t="shared" si="42"/>
        <v/>
      </c>
      <c r="AF95" s="78" t="str">
        <f t="shared" si="43"/>
        <v/>
      </c>
      <c r="AG95" s="78" t="str">
        <f t="shared" si="44"/>
        <v/>
      </c>
      <c r="AH95" s="78" t="str">
        <f t="shared" si="45"/>
        <v/>
      </c>
      <c r="AI95" s="78" t="str">
        <f t="shared" si="46"/>
        <v/>
      </c>
      <c r="AJ95" s="78" t="str">
        <f t="shared" si="47"/>
        <v/>
      </c>
      <c r="AK95" s="78" t="str">
        <f t="shared" si="48"/>
        <v/>
      </c>
      <c r="AL95" s="78" t="str">
        <f t="shared" si="49"/>
        <v/>
      </c>
      <c r="AM95" s="78" t="str">
        <f t="shared" si="50"/>
        <v/>
      </c>
    </row>
    <row r="96" spans="1:39" s="78" customFormat="1" ht="93.75">
      <c r="A96" s="40">
        <v>90</v>
      </c>
      <c r="B96" s="41">
        <v>3</v>
      </c>
      <c r="C96" s="41">
        <v>87</v>
      </c>
      <c r="D96" s="40"/>
      <c r="E96" s="39" t="s">
        <v>160</v>
      </c>
      <c r="F96" s="117">
        <v>1000000</v>
      </c>
      <c r="G96" s="45" t="s">
        <v>10</v>
      </c>
      <c r="H96" s="45"/>
      <c r="I96" s="45"/>
      <c r="J96" s="46" t="s">
        <v>203</v>
      </c>
      <c r="K96" s="43" t="s">
        <v>164</v>
      </c>
      <c r="L96" s="77">
        <v>8</v>
      </c>
      <c r="M96" s="78">
        <f t="shared" si="51"/>
        <v>1</v>
      </c>
      <c r="N96" s="78">
        <f t="shared" si="52"/>
        <v>0</v>
      </c>
      <c r="O96" s="78">
        <f t="shared" si="53"/>
        <v>0</v>
      </c>
      <c r="P96" s="79" t="str">
        <f t="shared" si="27"/>
        <v/>
      </c>
      <c r="Q96" s="79" t="str">
        <f t="shared" si="28"/>
        <v/>
      </c>
      <c r="R96" s="79" t="str">
        <f t="shared" si="29"/>
        <v/>
      </c>
      <c r="S96" s="79" t="str">
        <f t="shared" si="30"/>
        <v/>
      </c>
      <c r="T96" s="79" t="str">
        <f t="shared" si="31"/>
        <v/>
      </c>
      <c r="U96" s="79" t="str">
        <f t="shared" si="32"/>
        <v/>
      </c>
      <c r="V96" s="79" t="str">
        <f t="shared" si="33"/>
        <v/>
      </c>
      <c r="W96" s="79">
        <f t="shared" si="34"/>
        <v>1000000</v>
      </c>
      <c r="X96" s="79" t="str">
        <f t="shared" si="35"/>
        <v/>
      </c>
      <c r="Y96" s="79" t="str">
        <f t="shared" si="36"/>
        <v/>
      </c>
      <c r="Z96" s="79" t="str">
        <f t="shared" si="37"/>
        <v/>
      </c>
      <c r="AA96" s="79" t="str">
        <f t="shared" si="38"/>
        <v/>
      </c>
      <c r="AB96" s="79" t="str">
        <f t="shared" si="39"/>
        <v/>
      </c>
      <c r="AC96" s="79" t="str">
        <f t="shared" si="40"/>
        <v/>
      </c>
      <c r="AD96" s="79" t="str">
        <f t="shared" si="41"/>
        <v/>
      </c>
      <c r="AE96" s="79" t="str">
        <f t="shared" si="42"/>
        <v/>
      </c>
      <c r="AF96" s="78" t="str">
        <f t="shared" si="43"/>
        <v/>
      </c>
      <c r="AG96" s="78" t="str">
        <f t="shared" si="44"/>
        <v/>
      </c>
      <c r="AH96" s="78" t="str">
        <f t="shared" si="45"/>
        <v/>
      </c>
      <c r="AI96" s="78" t="str">
        <f t="shared" si="46"/>
        <v/>
      </c>
      <c r="AJ96" s="78" t="str">
        <f t="shared" si="47"/>
        <v/>
      </c>
      <c r="AK96" s="78" t="str">
        <f t="shared" si="48"/>
        <v/>
      </c>
      <c r="AL96" s="78" t="str">
        <f t="shared" si="49"/>
        <v/>
      </c>
      <c r="AM96" s="78" t="str">
        <f t="shared" si="50"/>
        <v/>
      </c>
    </row>
    <row r="97" spans="1:39" s="78" customFormat="1" ht="168.75">
      <c r="A97" s="40">
        <v>91</v>
      </c>
      <c r="B97" s="41">
        <v>3</v>
      </c>
      <c r="C97" s="41">
        <v>88</v>
      </c>
      <c r="D97" s="40"/>
      <c r="E97" s="44" t="s">
        <v>173</v>
      </c>
      <c r="F97" s="103">
        <v>2000000</v>
      </c>
      <c r="G97" s="45"/>
      <c r="H97" s="45" t="s">
        <v>10</v>
      </c>
      <c r="I97" s="42"/>
      <c r="J97" s="46" t="s">
        <v>264</v>
      </c>
      <c r="K97" s="43" t="s">
        <v>148</v>
      </c>
      <c r="L97" s="77">
        <v>8</v>
      </c>
      <c r="M97" s="78">
        <f t="shared" si="51"/>
        <v>0</v>
      </c>
      <c r="N97" s="78">
        <f t="shared" si="52"/>
        <v>1</v>
      </c>
      <c r="O97" s="78">
        <f t="shared" si="53"/>
        <v>0</v>
      </c>
      <c r="P97" s="79" t="str">
        <f t="shared" si="27"/>
        <v/>
      </c>
      <c r="Q97" s="79" t="str">
        <f t="shared" si="28"/>
        <v/>
      </c>
      <c r="R97" s="79" t="str">
        <f t="shared" si="29"/>
        <v/>
      </c>
      <c r="S97" s="79" t="str">
        <f t="shared" si="30"/>
        <v/>
      </c>
      <c r="T97" s="79" t="str">
        <f t="shared" si="31"/>
        <v/>
      </c>
      <c r="U97" s="79" t="str">
        <f t="shared" si="32"/>
        <v/>
      </c>
      <c r="V97" s="79" t="str">
        <f t="shared" si="33"/>
        <v/>
      </c>
      <c r="W97" s="79" t="str">
        <f t="shared" si="34"/>
        <v/>
      </c>
      <c r="X97" s="79" t="str">
        <f t="shared" si="35"/>
        <v/>
      </c>
      <c r="Y97" s="79" t="str">
        <f t="shared" si="36"/>
        <v/>
      </c>
      <c r="Z97" s="79" t="str">
        <f t="shared" si="37"/>
        <v/>
      </c>
      <c r="AA97" s="79" t="str">
        <f t="shared" si="38"/>
        <v/>
      </c>
      <c r="AB97" s="79" t="str">
        <f t="shared" si="39"/>
        <v/>
      </c>
      <c r="AC97" s="79" t="str">
        <f t="shared" si="40"/>
        <v/>
      </c>
      <c r="AD97" s="79" t="str">
        <f t="shared" si="41"/>
        <v/>
      </c>
      <c r="AE97" s="79">
        <f t="shared" si="42"/>
        <v>2000000</v>
      </c>
      <c r="AF97" s="78" t="str">
        <f t="shared" si="43"/>
        <v/>
      </c>
      <c r="AG97" s="78" t="str">
        <f t="shared" si="44"/>
        <v/>
      </c>
      <c r="AH97" s="78" t="str">
        <f t="shared" si="45"/>
        <v/>
      </c>
      <c r="AI97" s="78" t="str">
        <f t="shared" si="46"/>
        <v/>
      </c>
      <c r="AJ97" s="78" t="str">
        <f t="shared" si="47"/>
        <v/>
      </c>
      <c r="AK97" s="78" t="str">
        <f t="shared" si="48"/>
        <v/>
      </c>
      <c r="AL97" s="78" t="str">
        <f t="shared" si="49"/>
        <v/>
      </c>
      <c r="AM97" s="78" t="str">
        <f t="shared" si="50"/>
        <v/>
      </c>
    </row>
    <row r="98" spans="1:39" s="78" customFormat="1" ht="112.5">
      <c r="A98" s="40">
        <v>92</v>
      </c>
      <c r="B98" s="41">
        <v>4</v>
      </c>
      <c r="C98" s="41">
        <v>89</v>
      </c>
      <c r="D98" s="40" t="s">
        <v>109</v>
      </c>
      <c r="E98" s="49" t="s">
        <v>196</v>
      </c>
      <c r="F98" s="103">
        <v>2250000</v>
      </c>
      <c r="G98" s="111" t="s">
        <v>10</v>
      </c>
      <c r="H98" s="111"/>
      <c r="I98" s="112"/>
      <c r="J98" s="110" t="s">
        <v>221</v>
      </c>
      <c r="K98" s="43" t="s">
        <v>125</v>
      </c>
      <c r="L98" s="77">
        <v>8</v>
      </c>
      <c r="M98" s="78">
        <f t="shared" si="51"/>
        <v>1</v>
      </c>
      <c r="N98" s="78">
        <f t="shared" si="52"/>
        <v>0</v>
      </c>
      <c r="O98" s="78">
        <f t="shared" si="53"/>
        <v>0</v>
      </c>
      <c r="P98" s="79" t="str">
        <f t="shared" si="27"/>
        <v/>
      </c>
      <c r="Q98" s="79" t="str">
        <f t="shared" si="28"/>
        <v/>
      </c>
      <c r="R98" s="79" t="str">
        <f t="shared" si="29"/>
        <v/>
      </c>
      <c r="S98" s="79" t="str">
        <f t="shared" si="30"/>
        <v/>
      </c>
      <c r="T98" s="79" t="str">
        <f t="shared" si="31"/>
        <v/>
      </c>
      <c r="U98" s="79" t="str">
        <f t="shared" si="32"/>
        <v/>
      </c>
      <c r="V98" s="79" t="str">
        <f t="shared" si="33"/>
        <v/>
      </c>
      <c r="W98" s="79">
        <f t="shared" si="34"/>
        <v>2250000</v>
      </c>
      <c r="X98" s="79" t="str">
        <f t="shared" si="35"/>
        <v/>
      </c>
      <c r="Y98" s="79" t="str">
        <f t="shared" si="36"/>
        <v/>
      </c>
      <c r="Z98" s="79" t="str">
        <f t="shared" si="37"/>
        <v/>
      </c>
      <c r="AA98" s="79" t="str">
        <f t="shared" si="38"/>
        <v/>
      </c>
      <c r="AB98" s="79" t="str">
        <f t="shared" si="39"/>
        <v/>
      </c>
      <c r="AC98" s="79" t="str">
        <f t="shared" si="40"/>
        <v/>
      </c>
      <c r="AD98" s="79" t="str">
        <f t="shared" si="41"/>
        <v/>
      </c>
      <c r="AE98" s="79" t="str">
        <f t="shared" si="42"/>
        <v/>
      </c>
      <c r="AF98" s="78" t="str">
        <f t="shared" si="43"/>
        <v/>
      </c>
      <c r="AG98" s="78" t="str">
        <f t="shared" si="44"/>
        <v/>
      </c>
      <c r="AH98" s="78" t="str">
        <f t="shared" si="45"/>
        <v/>
      </c>
      <c r="AI98" s="78" t="str">
        <f t="shared" si="46"/>
        <v/>
      </c>
      <c r="AJ98" s="78" t="str">
        <f t="shared" si="47"/>
        <v/>
      </c>
      <c r="AK98" s="78" t="str">
        <f t="shared" si="48"/>
        <v/>
      </c>
      <c r="AL98" s="78" t="str">
        <f t="shared" si="49"/>
        <v/>
      </c>
      <c r="AM98" s="78" t="str">
        <f t="shared" si="50"/>
        <v/>
      </c>
    </row>
    <row r="99" spans="1:39" s="78" customFormat="1" ht="96" customHeight="1">
      <c r="A99" s="40">
        <v>93</v>
      </c>
      <c r="B99" s="41">
        <v>4</v>
      </c>
      <c r="C99" s="41">
        <v>90</v>
      </c>
      <c r="D99" s="40"/>
      <c r="E99" s="49" t="s">
        <v>197</v>
      </c>
      <c r="F99" s="103">
        <v>25000000</v>
      </c>
      <c r="G99" s="45" t="s">
        <v>10</v>
      </c>
      <c r="H99" s="45"/>
      <c r="I99" s="42"/>
      <c r="J99" s="46" t="s">
        <v>209</v>
      </c>
      <c r="K99" s="43" t="s">
        <v>126</v>
      </c>
      <c r="L99" s="77">
        <v>2</v>
      </c>
      <c r="M99" s="78">
        <f t="shared" si="51"/>
        <v>1</v>
      </c>
      <c r="N99" s="78">
        <f t="shared" si="52"/>
        <v>0</v>
      </c>
      <c r="O99" s="78">
        <f t="shared" si="53"/>
        <v>0</v>
      </c>
      <c r="P99" s="79" t="str">
        <f t="shared" si="27"/>
        <v/>
      </c>
      <c r="Q99" s="79">
        <f t="shared" si="28"/>
        <v>25000000</v>
      </c>
      <c r="R99" s="79" t="str">
        <f t="shared" si="29"/>
        <v/>
      </c>
      <c r="S99" s="79" t="str">
        <f t="shared" si="30"/>
        <v/>
      </c>
      <c r="T99" s="79" t="str">
        <f t="shared" si="31"/>
        <v/>
      </c>
      <c r="U99" s="79" t="str">
        <f t="shared" si="32"/>
        <v/>
      </c>
      <c r="V99" s="79" t="str">
        <f t="shared" si="33"/>
        <v/>
      </c>
      <c r="W99" s="79" t="str">
        <f t="shared" si="34"/>
        <v/>
      </c>
      <c r="X99" s="79" t="str">
        <f t="shared" si="35"/>
        <v/>
      </c>
      <c r="Y99" s="79" t="str">
        <f t="shared" si="36"/>
        <v/>
      </c>
      <c r="Z99" s="79" t="str">
        <f t="shared" si="37"/>
        <v/>
      </c>
      <c r="AA99" s="79" t="str">
        <f t="shared" si="38"/>
        <v/>
      </c>
      <c r="AB99" s="79" t="str">
        <f t="shared" si="39"/>
        <v/>
      </c>
      <c r="AC99" s="79" t="str">
        <f t="shared" si="40"/>
        <v/>
      </c>
      <c r="AD99" s="79" t="str">
        <f t="shared" si="41"/>
        <v/>
      </c>
      <c r="AE99" s="79" t="str">
        <f t="shared" si="42"/>
        <v/>
      </c>
      <c r="AF99" s="78" t="str">
        <f t="shared" si="43"/>
        <v/>
      </c>
      <c r="AG99" s="78" t="str">
        <f t="shared" si="44"/>
        <v/>
      </c>
      <c r="AH99" s="78" t="str">
        <f t="shared" si="45"/>
        <v/>
      </c>
      <c r="AI99" s="78" t="str">
        <f t="shared" si="46"/>
        <v/>
      </c>
      <c r="AJ99" s="78" t="str">
        <f t="shared" si="47"/>
        <v/>
      </c>
      <c r="AK99" s="78" t="str">
        <f t="shared" si="48"/>
        <v/>
      </c>
      <c r="AL99" s="78" t="str">
        <f t="shared" si="49"/>
        <v/>
      </c>
      <c r="AM99" s="78" t="str">
        <f t="shared" si="50"/>
        <v/>
      </c>
    </row>
    <row r="100" spans="1:39" s="78" customFormat="1" ht="117" customHeight="1">
      <c r="A100" s="40">
        <v>94</v>
      </c>
      <c r="B100" s="41">
        <v>4</v>
      </c>
      <c r="C100" s="41">
        <v>91</v>
      </c>
      <c r="D100" s="40"/>
      <c r="E100" s="49" t="s">
        <v>184</v>
      </c>
      <c r="F100" s="103">
        <v>25000000</v>
      </c>
      <c r="G100" s="45" t="s">
        <v>10</v>
      </c>
      <c r="H100" s="45"/>
      <c r="I100" s="42"/>
      <c r="J100" s="46" t="s">
        <v>208</v>
      </c>
      <c r="K100" s="43" t="s">
        <v>126</v>
      </c>
      <c r="L100" s="77">
        <v>2</v>
      </c>
      <c r="M100" s="78">
        <f t="shared" si="51"/>
        <v>1</v>
      </c>
      <c r="N100" s="78">
        <f t="shared" si="52"/>
        <v>0</v>
      </c>
      <c r="O100" s="78">
        <f t="shared" si="53"/>
        <v>0</v>
      </c>
      <c r="P100" s="79" t="str">
        <f t="shared" si="27"/>
        <v/>
      </c>
      <c r="Q100" s="79">
        <f t="shared" si="28"/>
        <v>25000000</v>
      </c>
      <c r="R100" s="79" t="str">
        <f t="shared" si="29"/>
        <v/>
      </c>
      <c r="S100" s="79" t="str">
        <f t="shared" si="30"/>
        <v/>
      </c>
      <c r="T100" s="79" t="str">
        <f t="shared" si="31"/>
        <v/>
      </c>
      <c r="U100" s="79" t="str">
        <f t="shared" si="32"/>
        <v/>
      </c>
      <c r="V100" s="79" t="str">
        <f t="shared" si="33"/>
        <v/>
      </c>
      <c r="W100" s="79" t="str">
        <f t="shared" si="34"/>
        <v/>
      </c>
      <c r="X100" s="79" t="str">
        <f t="shared" si="35"/>
        <v/>
      </c>
      <c r="Y100" s="79" t="str">
        <f t="shared" si="36"/>
        <v/>
      </c>
      <c r="Z100" s="79" t="str">
        <f t="shared" si="37"/>
        <v/>
      </c>
      <c r="AA100" s="79" t="str">
        <f t="shared" si="38"/>
        <v/>
      </c>
      <c r="AB100" s="79" t="str">
        <f t="shared" si="39"/>
        <v/>
      </c>
      <c r="AC100" s="79" t="str">
        <f t="shared" si="40"/>
        <v/>
      </c>
      <c r="AD100" s="79" t="str">
        <f t="shared" si="41"/>
        <v/>
      </c>
      <c r="AE100" s="79" t="str">
        <f t="shared" si="42"/>
        <v/>
      </c>
      <c r="AF100" s="78" t="str">
        <f t="shared" si="43"/>
        <v/>
      </c>
      <c r="AG100" s="78" t="str">
        <f t="shared" si="44"/>
        <v/>
      </c>
      <c r="AH100" s="78" t="str">
        <f t="shared" si="45"/>
        <v/>
      </c>
      <c r="AI100" s="78" t="str">
        <f t="shared" si="46"/>
        <v/>
      </c>
      <c r="AJ100" s="78" t="str">
        <f t="shared" si="47"/>
        <v/>
      </c>
      <c r="AK100" s="78" t="str">
        <f t="shared" si="48"/>
        <v/>
      </c>
      <c r="AL100" s="78" t="str">
        <f t="shared" si="49"/>
        <v/>
      </c>
      <c r="AM100" s="78" t="str">
        <f t="shared" si="50"/>
        <v/>
      </c>
    </row>
    <row r="101" spans="1:39" s="78" customFormat="1" ht="97.5" customHeight="1">
      <c r="A101" s="40">
        <v>95</v>
      </c>
      <c r="B101" s="41">
        <v>4</v>
      </c>
      <c r="C101" s="41">
        <v>92</v>
      </c>
      <c r="D101" s="40"/>
      <c r="E101" s="49" t="s">
        <v>183</v>
      </c>
      <c r="F101" s="103">
        <v>52000000</v>
      </c>
      <c r="G101" s="41"/>
      <c r="H101" s="45" t="s">
        <v>10</v>
      </c>
      <c r="I101" s="42"/>
      <c r="J101" s="46" t="s">
        <v>265</v>
      </c>
      <c r="K101" s="46" t="s">
        <v>127</v>
      </c>
      <c r="L101" s="77">
        <v>2</v>
      </c>
      <c r="M101" s="78">
        <f t="shared" si="51"/>
        <v>0</v>
      </c>
      <c r="N101" s="78">
        <f t="shared" si="52"/>
        <v>1</v>
      </c>
      <c r="O101" s="78">
        <f t="shared" si="53"/>
        <v>0</v>
      </c>
      <c r="P101" s="79" t="str">
        <f t="shared" si="27"/>
        <v/>
      </c>
      <c r="Q101" s="79" t="str">
        <f t="shared" si="28"/>
        <v/>
      </c>
      <c r="R101" s="79" t="str">
        <f t="shared" si="29"/>
        <v/>
      </c>
      <c r="S101" s="79" t="str">
        <f t="shared" si="30"/>
        <v/>
      </c>
      <c r="T101" s="79" t="str">
        <f t="shared" si="31"/>
        <v/>
      </c>
      <c r="U101" s="79" t="str">
        <f t="shared" si="32"/>
        <v/>
      </c>
      <c r="V101" s="79" t="str">
        <f t="shared" si="33"/>
        <v/>
      </c>
      <c r="W101" s="79" t="str">
        <f t="shared" si="34"/>
        <v/>
      </c>
      <c r="X101" s="79" t="str">
        <f t="shared" si="35"/>
        <v/>
      </c>
      <c r="Y101" s="79">
        <f t="shared" si="36"/>
        <v>52000000</v>
      </c>
      <c r="Z101" s="79" t="str">
        <f t="shared" si="37"/>
        <v/>
      </c>
      <c r="AA101" s="79" t="str">
        <f t="shared" si="38"/>
        <v/>
      </c>
      <c r="AB101" s="79" t="str">
        <f t="shared" si="39"/>
        <v/>
      </c>
      <c r="AC101" s="79" t="str">
        <f t="shared" si="40"/>
        <v/>
      </c>
      <c r="AD101" s="79" t="str">
        <f t="shared" si="41"/>
        <v/>
      </c>
      <c r="AE101" s="79" t="str">
        <f t="shared" si="42"/>
        <v/>
      </c>
      <c r="AF101" s="78" t="str">
        <f t="shared" si="43"/>
        <v/>
      </c>
      <c r="AG101" s="78" t="str">
        <f t="shared" si="44"/>
        <v/>
      </c>
      <c r="AH101" s="78" t="str">
        <f t="shared" si="45"/>
        <v/>
      </c>
      <c r="AI101" s="78" t="str">
        <f t="shared" si="46"/>
        <v/>
      </c>
      <c r="AJ101" s="78" t="str">
        <f t="shared" si="47"/>
        <v/>
      </c>
      <c r="AK101" s="78" t="str">
        <f t="shared" si="48"/>
        <v/>
      </c>
      <c r="AL101" s="78" t="str">
        <f t="shared" si="49"/>
        <v/>
      </c>
      <c r="AM101" s="78" t="str">
        <f t="shared" si="50"/>
        <v/>
      </c>
    </row>
    <row r="102" spans="1:39" s="78" customFormat="1" ht="39.75" customHeight="1">
      <c r="A102" s="40">
        <v>96</v>
      </c>
      <c r="B102" s="41">
        <v>4</v>
      </c>
      <c r="C102" s="41">
        <v>93</v>
      </c>
      <c r="D102" s="40"/>
      <c r="E102" s="49" t="s">
        <v>195</v>
      </c>
      <c r="F102" s="103">
        <v>8294000</v>
      </c>
      <c r="G102" s="111" t="s">
        <v>10</v>
      </c>
      <c r="H102" s="111"/>
      <c r="I102" s="112"/>
      <c r="J102" s="110" t="s">
        <v>211</v>
      </c>
      <c r="K102" s="43" t="s">
        <v>128</v>
      </c>
      <c r="L102" s="77">
        <v>8</v>
      </c>
      <c r="M102" s="78">
        <f t="shared" si="51"/>
        <v>1</v>
      </c>
      <c r="N102" s="78">
        <f t="shared" si="52"/>
        <v>0</v>
      </c>
      <c r="O102" s="78">
        <f t="shared" si="53"/>
        <v>0</v>
      </c>
      <c r="P102" s="79" t="str">
        <f t="shared" si="27"/>
        <v/>
      </c>
      <c r="Q102" s="79" t="str">
        <f t="shared" si="28"/>
        <v/>
      </c>
      <c r="R102" s="79" t="str">
        <f t="shared" si="29"/>
        <v/>
      </c>
      <c r="S102" s="79" t="str">
        <f t="shared" si="30"/>
        <v/>
      </c>
      <c r="T102" s="79" t="str">
        <f t="shared" si="31"/>
        <v/>
      </c>
      <c r="U102" s="79" t="str">
        <f t="shared" si="32"/>
        <v/>
      </c>
      <c r="V102" s="79" t="str">
        <f t="shared" si="33"/>
        <v/>
      </c>
      <c r="W102" s="79">
        <f t="shared" si="34"/>
        <v>8294000</v>
      </c>
      <c r="X102" s="79" t="str">
        <f t="shared" si="35"/>
        <v/>
      </c>
      <c r="Y102" s="79" t="str">
        <f t="shared" si="36"/>
        <v/>
      </c>
      <c r="Z102" s="79" t="str">
        <f t="shared" si="37"/>
        <v/>
      </c>
      <c r="AA102" s="79" t="str">
        <f t="shared" si="38"/>
        <v/>
      </c>
      <c r="AB102" s="79" t="str">
        <f t="shared" si="39"/>
        <v/>
      </c>
      <c r="AC102" s="79" t="str">
        <f t="shared" si="40"/>
        <v/>
      </c>
      <c r="AD102" s="79" t="str">
        <f t="shared" si="41"/>
        <v/>
      </c>
      <c r="AE102" s="79" t="str">
        <f t="shared" si="42"/>
        <v/>
      </c>
      <c r="AF102" s="78" t="str">
        <f t="shared" si="43"/>
        <v/>
      </c>
      <c r="AG102" s="78" t="str">
        <f t="shared" si="44"/>
        <v/>
      </c>
      <c r="AH102" s="78" t="str">
        <f t="shared" si="45"/>
        <v/>
      </c>
      <c r="AI102" s="78" t="str">
        <f t="shared" si="46"/>
        <v/>
      </c>
      <c r="AJ102" s="78" t="str">
        <f t="shared" si="47"/>
        <v/>
      </c>
      <c r="AK102" s="78" t="str">
        <f t="shared" si="48"/>
        <v/>
      </c>
      <c r="AL102" s="78" t="str">
        <f t="shared" si="49"/>
        <v/>
      </c>
      <c r="AM102" s="78" t="str">
        <f t="shared" si="50"/>
        <v/>
      </c>
    </row>
    <row r="103" spans="1:39" s="78" customFormat="1" ht="39">
      <c r="A103" s="40">
        <v>97</v>
      </c>
      <c r="B103" s="41">
        <v>4</v>
      </c>
      <c r="C103" s="41">
        <v>94</v>
      </c>
      <c r="D103" s="40"/>
      <c r="E103" s="49" t="s">
        <v>182</v>
      </c>
      <c r="F103" s="103">
        <v>4586000</v>
      </c>
      <c r="G103" s="111" t="s">
        <v>10</v>
      </c>
      <c r="H103" s="45"/>
      <c r="I103" s="42"/>
      <c r="J103" s="110" t="s">
        <v>222</v>
      </c>
      <c r="K103" s="43" t="s">
        <v>129</v>
      </c>
      <c r="L103" s="77">
        <v>8</v>
      </c>
      <c r="M103" s="78">
        <f t="shared" si="51"/>
        <v>1</v>
      </c>
      <c r="N103" s="78">
        <f t="shared" si="52"/>
        <v>0</v>
      </c>
      <c r="O103" s="78">
        <f t="shared" si="53"/>
        <v>0</v>
      </c>
      <c r="P103" s="79" t="str">
        <f t="shared" si="27"/>
        <v/>
      </c>
      <c r="Q103" s="79" t="str">
        <f t="shared" si="28"/>
        <v/>
      </c>
      <c r="R103" s="79" t="str">
        <f t="shared" si="29"/>
        <v/>
      </c>
      <c r="S103" s="79" t="str">
        <f t="shared" si="30"/>
        <v/>
      </c>
      <c r="T103" s="79" t="str">
        <f t="shared" si="31"/>
        <v/>
      </c>
      <c r="U103" s="79" t="str">
        <f t="shared" si="32"/>
        <v/>
      </c>
      <c r="V103" s="79" t="str">
        <f t="shared" si="33"/>
        <v/>
      </c>
      <c r="W103" s="79">
        <f t="shared" si="34"/>
        <v>4586000</v>
      </c>
      <c r="X103" s="79" t="str">
        <f t="shared" si="35"/>
        <v/>
      </c>
      <c r="Y103" s="79" t="str">
        <f t="shared" si="36"/>
        <v/>
      </c>
      <c r="Z103" s="79" t="str">
        <f t="shared" si="37"/>
        <v/>
      </c>
      <c r="AA103" s="79" t="str">
        <f t="shared" si="38"/>
        <v/>
      </c>
      <c r="AB103" s="79" t="str">
        <f t="shared" si="39"/>
        <v/>
      </c>
      <c r="AC103" s="79" t="str">
        <f t="shared" si="40"/>
        <v/>
      </c>
      <c r="AD103" s="79" t="str">
        <f t="shared" si="41"/>
        <v/>
      </c>
      <c r="AE103" s="79" t="str">
        <f t="shared" si="42"/>
        <v/>
      </c>
      <c r="AF103" s="78" t="str">
        <f t="shared" si="43"/>
        <v/>
      </c>
      <c r="AG103" s="78" t="str">
        <f t="shared" si="44"/>
        <v/>
      </c>
      <c r="AH103" s="78" t="str">
        <f t="shared" si="45"/>
        <v/>
      </c>
      <c r="AI103" s="78" t="str">
        <f t="shared" si="46"/>
        <v/>
      </c>
      <c r="AJ103" s="78" t="str">
        <f t="shared" si="47"/>
        <v/>
      </c>
      <c r="AK103" s="78" t="str">
        <f t="shared" si="48"/>
        <v/>
      </c>
      <c r="AL103" s="78" t="str">
        <f t="shared" si="49"/>
        <v/>
      </c>
      <c r="AM103" s="78" t="str">
        <f t="shared" si="50"/>
        <v/>
      </c>
    </row>
    <row r="104" spans="1:39" s="78" customFormat="1" ht="39">
      <c r="A104" s="40">
        <v>98</v>
      </c>
      <c r="B104" s="41">
        <v>4</v>
      </c>
      <c r="C104" s="41">
        <v>95</v>
      </c>
      <c r="D104" s="40"/>
      <c r="E104" s="49" t="s">
        <v>204</v>
      </c>
      <c r="F104" s="103">
        <v>18000000</v>
      </c>
      <c r="G104" s="111" t="s">
        <v>10</v>
      </c>
      <c r="H104" s="45"/>
      <c r="I104" s="42"/>
      <c r="J104" s="110" t="s">
        <v>223</v>
      </c>
      <c r="K104" s="43" t="s">
        <v>129</v>
      </c>
      <c r="L104" s="77">
        <v>8</v>
      </c>
      <c r="M104" s="78">
        <f t="shared" si="51"/>
        <v>1</v>
      </c>
      <c r="N104" s="78">
        <f t="shared" si="52"/>
        <v>0</v>
      </c>
      <c r="O104" s="78">
        <f t="shared" si="53"/>
        <v>0</v>
      </c>
      <c r="P104" s="79" t="str">
        <f t="shared" si="27"/>
        <v/>
      </c>
      <c r="Q104" s="79" t="str">
        <f t="shared" si="28"/>
        <v/>
      </c>
      <c r="R104" s="79" t="str">
        <f t="shared" si="29"/>
        <v/>
      </c>
      <c r="S104" s="79" t="str">
        <f t="shared" si="30"/>
        <v/>
      </c>
      <c r="T104" s="79" t="str">
        <f t="shared" si="31"/>
        <v/>
      </c>
      <c r="U104" s="79" t="str">
        <f t="shared" si="32"/>
        <v/>
      </c>
      <c r="V104" s="79" t="str">
        <f t="shared" si="33"/>
        <v/>
      </c>
      <c r="W104" s="79">
        <f t="shared" si="34"/>
        <v>18000000</v>
      </c>
      <c r="X104" s="79" t="str">
        <f t="shared" si="35"/>
        <v/>
      </c>
      <c r="Y104" s="79" t="str">
        <f t="shared" si="36"/>
        <v/>
      </c>
      <c r="Z104" s="79" t="str">
        <f t="shared" si="37"/>
        <v/>
      </c>
      <c r="AA104" s="79" t="str">
        <f t="shared" si="38"/>
        <v/>
      </c>
      <c r="AB104" s="79" t="str">
        <f t="shared" si="39"/>
        <v/>
      </c>
      <c r="AC104" s="79" t="str">
        <f t="shared" si="40"/>
        <v/>
      </c>
      <c r="AD104" s="79" t="str">
        <f t="shared" si="41"/>
        <v/>
      </c>
      <c r="AE104" s="79" t="str">
        <f t="shared" si="42"/>
        <v/>
      </c>
      <c r="AF104" s="78" t="str">
        <f t="shared" si="43"/>
        <v/>
      </c>
      <c r="AG104" s="78" t="str">
        <f t="shared" si="44"/>
        <v/>
      </c>
      <c r="AH104" s="78" t="str">
        <f t="shared" si="45"/>
        <v/>
      </c>
      <c r="AI104" s="78" t="str">
        <f t="shared" si="46"/>
        <v/>
      </c>
      <c r="AJ104" s="78" t="str">
        <f t="shared" si="47"/>
        <v/>
      </c>
      <c r="AK104" s="78" t="str">
        <f t="shared" si="48"/>
        <v/>
      </c>
      <c r="AL104" s="78" t="str">
        <f t="shared" si="49"/>
        <v/>
      </c>
      <c r="AM104" s="78" t="str">
        <f t="shared" si="50"/>
        <v/>
      </c>
    </row>
    <row r="105" spans="1:39" s="78" customFormat="1" ht="75">
      <c r="A105" s="40">
        <v>99</v>
      </c>
      <c r="B105" s="41">
        <v>4</v>
      </c>
      <c r="C105" s="41">
        <v>96</v>
      </c>
      <c r="D105" s="40"/>
      <c r="E105" s="49" t="s">
        <v>110</v>
      </c>
      <c r="F105" s="103">
        <v>2000000</v>
      </c>
      <c r="G105" s="41"/>
      <c r="H105" s="45" t="s">
        <v>10</v>
      </c>
      <c r="I105" s="42"/>
      <c r="J105" s="46" t="s">
        <v>266</v>
      </c>
      <c r="K105" s="43" t="s">
        <v>130</v>
      </c>
      <c r="L105" s="77">
        <v>8</v>
      </c>
      <c r="M105" s="78">
        <f t="shared" si="51"/>
        <v>0</v>
      </c>
      <c r="N105" s="78">
        <f t="shared" si="52"/>
        <v>1</v>
      </c>
      <c r="O105" s="78">
        <f t="shared" si="53"/>
        <v>0</v>
      </c>
      <c r="P105" s="79" t="str">
        <f t="shared" si="27"/>
        <v/>
      </c>
      <c r="Q105" s="79" t="str">
        <f t="shared" si="28"/>
        <v/>
      </c>
      <c r="R105" s="79" t="str">
        <f t="shared" si="29"/>
        <v/>
      </c>
      <c r="S105" s="79" t="str">
        <f t="shared" si="30"/>
        <v/>
      </c>
      <c r="T105" s="79" t="str">
        <f t="shared" si="31"/>
        <v/>
      </c>
      <c r="U105" s="79" t="str">
        <f t="shared" si="32"/>
        <v/>
      </c>
      <c r="V105" s="79" t="str">
        <f t="shared" si="33"/>
        <v/>
      </c>
      <c r="W105" s="79" t="str">
        <f t="shared" si="34"/>
        <v/>
      </c>
      <c r="X105" s="79" t="str">
        <f t="shared" si="35"/>
        <v/>
      </c>
      <c r="Y105" s="79" t="str">
        <f t="shared" si="36"/>
        <v/>
      </c>
      <c r="Z105" s="79" t="str">
        <f t="shared" si="37"/>
        <v/>
      </c>
      <c r="AA105" s="79" t="str">
        <f t="shared" si="38"/>
        <v/>
      </c>
      <c r="AB105" s="79" t="str">
        <f t="shared" si="39"/>
        <v/>
      </c>
      <c r="AC105" s="79" t="str">
        <f t="shared" si="40"/>
        <v/>
      </c>
      <c r="AD105" s="79" t="str">
        <f t="shared" si="41"/>
        <v/>
      </c>
      <c r="AE105" s="79">
        <f t="shared" si="42"/>
        <v>2000000</v>
      </c>
      <c r="AF105" s="78" t="str">
        <f t="shared" si="43"/>
        <v/>
      </c>
      <c r="AG105" s="78" t="str">
        <f t="shared" si="44"/>
        <v/>
      </c>
      <c r="AH105" s="78" t="str">
        <f t="shared" si="45"/>
        <v/>
      </c>
      <c r="AI105" s="78" t="str">
        <f t="shared" si="46"/>
        <v/>
      </c>
      <c r="AJ105" s="78" t="str">
        <f t="shared" si="47"/>
        <v/>
      </c>
      <c r="AK105" s="78" t="str">
        <f t="shared" si="48"/>
        <v/>
      </c>
      <c r="AL105" s="78" t="str">
        <f t="shared" si="49"/>
        <v/>
      </c>
      <c r="AM105" s="78" t="str">
        <f t="shared" si="50"/>
        <v/>
      </c>
    </row>
    <row r="106" spans="1:39" s="78" customFormat="1" ht="41.25" customHeight="1">
      <c r="A106" s="40">
        <v>100</v>
      </c>
      <c r="B106" s="41">
        <v>4</v>
      </c>
      <c r="C106" s="41">
        <v>97</v>
      </c>
      <c r="D106" s="40"/>
      <c r="E106" s="49" t="s">
        <v>111</v>
      </c>
      <c r="F106" s="103">
        <v>1500000</v>
      </c>
      <c r="G106" s="41"/>
      <c r="H106" s="45" t="s">
        <v>10</v>
      </c>
      <c r="I106" s="42"/>
      <c r="J106" s="46" t="s">
        <v>267</v>
      </c>
      <c r="K106" s="43" t="s">
        <v>131</v>
      </c>
      <c r="L106" s="77">
        <v>8</v>
      </c>
      <c r="M106" s="78">
        <f t="shared" si="51"/>
        <v>0</v>
      </c>
      <c r="N106" s="78">
        <f t="shared" si="52"/>
        <v>1</v>
      </c>
      <c r="O106" s="78">
        <f t="shared" si="53"/>
        <v>0</v>
      </c>
      <c r="P106" s="79" t="str">
        <f t="shared" si="27"/>
        <v/>
      </c>
      <c r="Q106" s="79" t="str">
        <f t="shared" si="28"/>
        <v/>
      </c>
      <c r="R106" s="79" t="str">
        <f t="shared" si="29"/>
        <v/>
      </c>
      <c r="S106" s="79" t="str">
        <f t="shared" si="30"/>
        <v/>
      </c>
      <c r="T106" s="79" t="str">
        <f t="shared" si="31"/>
        <v/>
      </c>
      <c r="U106" s="79" t="str">
        <f t="shared" si="32"/>
        <v/>
      </c>
      <c r="V106" s="79" t="str">
        <f t="shared" si="33"/>
        <v/>
      </c>
      <c r="W106" s="79" t="str">
        <f t="shared" si="34"/>
        <v/>
      </c>
      <c r="X106" s="79" t="str">
        <f t="shared" si="35"/>
        <v/>
      </c>
      <c r="Y106" s="79" t="str">
        <f t="shared" si="36"/>
        <v/>
      </c>
      <c r="Z106" s="79" t="str">
        <f t="shared" si="37"/>
        <v/>
      </c>
      <c r="AA106" s="79" t="str">
        <f t="shared" si="38"/>
        <v/>
      </c>
      <c r="AB106" s="79" t="str">
        <f t="shared" si="39"/>
        <v/>
      </c>
      <c r="AC106" s="79" t="str">
        <f t="shared" si="40"/>
        <v/>
      </c>
      <c r="AD106" s="79" t="str">
        <f t="shared" si="41"/>
        <v/>
      </c>
      <c r="AE106" s="79">
        <f t="shared" si="42"/>
        <v>1500000</v>
      </c>
      <c r="AF106" s="78" t="str">
        <f t="shared" si="43"/>
        <v/>
      </c>
      <c r="AG106" s="78" t="str">
        <f t="shared" si="44"/>
        <v/>
      </c>
      <c r="AH106" s="78" t="str">
        <f t="shared" si="45"/>
        <v/>
      </c>
      <c r="AI106" s="78" t="str">
        <f t="shared" si="46"/>
        <v/>
      </c>
      <c r="AJ106" s="78" t="str">
        <f t="shared" si="47"/>
        <v/>
      </c>
      <c r="AK106" s="78" t="str">
        <f t="shared" si="48"/>
        <v/>
      </c>
      <c r="AL106" s="78" t="str">
        <f t="shared" si="49"/>
        <v/>
      </c>
      <c r="AM106" s="78" t="str">
        <f t="shared" si="50"/>
        <v/>
      </c>
    </row>
    <row r="107" spans="1:39" s="78" customFormat="1" ht="56.25">
      <c r="A107" s="40">
        <v>101</v>
      </c>
      <c r="B107" s="41">
        <v>4</v>
      </c>
      <c r="C107" s="41">
        <v>98</v>
      </c>
      <c r="D107" s="40"/>
      <c r="E107" s="39" t="s">
        <v>191</v>
      </c>
      <c r="F107" s="103">
        <v>4000000</v>
      </c>
      <c r="G107" s="41"/>
      <c r="H107" s="45" t="s">
        <v>10</v>
      </c>
      <c r="I107" s="42"/>
      <c r="J107" s="46" t="s">
        <v>268</v>
      </c>
      <c r="K107" s="43" t="s">
        <v>133</v>
      </c>
      <c r="L107" s="77">
        <v>8</v>
      </c>
      <c r="M107" s="78">
        <f t="shared" si="51"/>
        <v>0</v>
      </c>
      <c r="N107" s="78">
        <f t="shared" si="52"/>
        <v>1</v>
      </c>
      <c r="O107" s="78">
        <f t="shared" si="53"/>
        <v>0</v>
      </c>
      <c r="P107" s="79" t="str">
        <f t="shared" si="27"/>
        <v/>
      </c>
      <c r="Q107" s="79" t="str">
        <f t="shared" si="28"/>
        <v/>
      </c>
      <c r="R107" s="79" t="str">
        <f t="shared" si="29"/>
        <v/>
      </c>
      <c r="S107" s="79" t="str">
        <f t="shared" si="30"/>
        <v/>
      </c>
      <c r="T107" s="79" t="str">
        <f t="shared" si="31"/>
        <v/>
      </c>
      <c r="U107" s="79" t="str">
        <f t="shared" si="32"/>
        <v/>
      </c>
      <c r="V107" s="79" t="str">
        <f t="shared" si="33"/>
        <v/>
      </c>
      <c r="W107" s="79" t="str">
        <f t="shared" si="34"/>
        <v/>
      </c>
      <c r="X107" s="79" t="str">
        <f t="shared" si="35"/>
        <v/>
      </c>
      <c r="Y107" s="79" t="str">
        <f t="shared" si="36"/>
        <v/>
      </c>
      <c r="Z107" s="79" t="str">
        <f t="shared" si="37"/>
        <v/>
      </c>
      <c r="AA107" s="79" t="str">
        <f t="shared" si="38"/>
        <v/>
      </c>
      <c r="AB107" s="79" t="str">
        <f t="shared" si="39"/>
        <v/>
      </c>
      <c r="AC107" s="79" t="str">
        <f t="shared" si="40"/>
        <v/>
      </c>
      <c r="AD107" s="79" t="str">
        <f t="shared" si="41"/>
        <v/>
      </c>
      <c r="AE107" s="79">
        <f t="shared" si="42"/>
        <v>4000000</v>
      </c>
      <c r="AF107" s="78" t="str">
        <f t="shared" si="43"/>
        <v/>
      </c>
      <c r="AG107" s="78" t="str">
        <f t="shared" si="44"/>
        <v/>
      </c>
      <c r="AH107" s="78" t="str">
        <f t="shared" si="45"/>
        <v/>
      </c>
      <c r="AI107" s="78" t="str">
        <f t="shared" si="46"/>
        <v/>
      </c>
      <c r="AJ107" s="78" t="str">
        <f t="shared" si="47"/>
        <v/>
      </c>
      <c r="AK107" s="78" t="str">
        <f t="shared" si="48"/>
        <v/>
      </c>
      <c r="AL107" s="78" t="str">
        <f t="shared" si="49"/>
        <v/>
      </c>
      <c r="AM107" s="78" t="str">
        <f t="shared" si="50"/>
        <v/>
      </c>
    </row>
    <row r="108" spans="1:39" s="78" customFormat="1" ht="60.75" customHeight="1">
      <c r="A108" s="40">
        <v>102</v>
      </c>
      <c r="B108" s="41">
        <v>5</v>
      </c>
      <c r="C108" s="41">
        <v>99</v>
      </c>
      <c r="D108" s="40" t="s">
        <v>112</v>
      </c>
      <c r="E108" s="44" t="s">
        <v>192</v>
      </c>
      <c r="F108" s="103">
        <v>5544000</v>
      </c>
      <c r="G108" s="41"/>
      <c r="H108" s="45" t="s">
        <v>10</v>
      </c>
      <c r="I108" s="42"/>
      <c r="J108" s="46" t="s">
        <v>269</v>
      </c>
      <c r="K108" s="43" t="s">
        <v>132</v>
      </c>
      <c r="L108" s="77">
        <v>8</v>
      </c>
      <c r="M108" s="78">
        <f t="shared" si="51"/>
        <v>0</v>
      </c>
      <c r="N108" s="78">
        <f t="shared" si="52"/>
        <v>1</v>
      </c>
      <c r="O108" s="78">
        <f t="shared" si="53"/>
        <v>0</v>
      </c>
      <c r="P108" s="79" t="str">
        <f t="shared" si="27"/>
        <v/>
      </c>
      <c r="Q108" s="79" t="str">
        <f t="shared" si="28"/>
        <v/>
      </c>
      <c r="R108" s="79" t="str">
        <f t="shared" si="29"/>
        <v/>
      </c>
      <c r="S108" s="79" t="str">
        <f t="shared" si="30"/>
        <v/>
      </c>
      <c r="T108" s="79" t="str">
        <f t="shared" si="31"/>
        <v/>
      </c>
      <c r="U108" s="79" t="str">
        <f t="shared" si="32"/>
        <v/>
      </c>
      <c r="V108" s="79" t="str">
        <f t="shared" si="33"/>
        <v/>
      </c>
      <c r="W108" s="79" t="str">
        <f t="shared" si="34"/>
        <v/>
      </c>
      <c r="X108" s="79" t="str">
        <f t="shared" si="35"/>
        <v/>
      </c>
      <c r="Y108" s="79" t="str">
        <f t="shared" si="36"/>
        <v/>
      </c>
      <c r="Z108" s="79" t="str">
        <f t="shared" si="37"/>
        <v/>
      </c>
      <c r="AA108" s="79" t="str">
        <f t="shared" si="38"/>
        <v/>
      </c>
      <c r="AB108" s="79" t="str">
        <f t="shared" si="39"/>
        <v/>
      </c>
      <c r="AC108" s="79" t="str">
        <f t="shared" si="40"/>
        <v/>
      </c>
      <c r="AD108" s="79" t="str">
        <f t="shared" si="41"/>
        <v/>
      </c>
      <c r="AE108" s="79">
        <f t="shared" si="42"/>
        <v>5544000</v>
      </c>
      <c r="AF108" s="78" t="str">
        <f t="shared" si="43"/>
        <v/>
      </c>
      <c r="AG108" s="78" t="str">
        <f t="shared" si="44"/>
        <v/>
      </c>
      <c r="AH108" s="78" t="str">
        <f t="shared" si="45"/>
        <v/>
      </c>
      <c r="AI108" s="78" t="str">
        <f t="shared" si="46"/>
        <v/>
      </c>
      <c r="AJ108" s="78" t="str">
        <f t="shared" si="47"/>
        <v/>
      </c>
      <c r="AK108" s="78" t="str">
        <f t="shared" si="48"/>
        <v/>
      </c>
      <c r="AL108" s="78" t="str">
        <f t="shared" si="49"/>
        <v/>
      </c>
      <c r="AM108" s="78" t="str">
        <f t="shared" si="50"/>
        <v/>
      </c>
    </row>
    <row r="109" spans="1:39" s="78" customFormat="1" ht="78.75" customHeight="1">
      <c r="A109" s="40">
        <v>103</v>
      </c>
      <c r="B109" s="41">
        <v>5</v>
      </c>
      <c r="C109" s="41">
        <v>100</v>
      </c>
      <c r="D109" s="40"/>
      <c r="E109" s="44" t="s">
        <v>118</v>
      </c>
      <c r="F109" s="103">
        <v>4694000</v>
      </c>
      <c r="G109" s="41"/>
      <c r="H109" s="45" t="s">
        <v>10</v>
      </c>
      <c r="I109" s="42"/>
      <c r="J109" s="46" t="s">
        <v>270</v>
      </c>
      <c r="K109" s="43" t="s">
        <v>134</v>
      </c>
      <c r="L109" s="77">
        <v>8</v>
      </c>
      <c r="M109" s="78">
        <f t="shared" si="51"/>
        <v>0</v>
      </c>
      <c r="N109" s="78">
        <f t="shared" si="52"/>
        <v>1</v>
      </c>
      <c r="O109" s="78">
        <f t="shared" si="53"/>
        <v>0</v>
      </c>
      <c r="P109" s="79" t="str">
        <f t="shared" si="27"/>
        <v/>
      </c>
      <c r="Q109" s="79" t="str">
        <f t="shared" si="28"/>
        <v/>
      </c>
      <c r="R109" s="79" t="str">
        <f t="shared" si="29"/>
        <v/>
      </c>
      <c r="S109" s="79" t="str">
        <f t="shared" si="30"/>
        <v/>
      </c>
      <c r="T109" s="79" t="str">
        <f t="shared" si="31"/>
        <v/>
      </c>
      <c r="U109" s="79" t="str">
        <f t="shared" si="32"/>
        <v/>
      </c>
      <c r="V109" s="79" t="str">
        <f t="shared" si="33"/>
        <v/>
      </c>
      <c r="W109" s="79" t="str">
        <f t="shared" si="34"/>
        <v/>
      </c>
      <c r="X109" s="79" t="str">
        <f t="shared" si="35"/>
        <v/>
      </c>
      <c r="Y109" s="79" t="str">
        <f t="shared" si="36"/>
        <v/>
      </c>
      <c r="Z109" s="79" t="str">
        <f t="shared" si="37"/>
        <v/>
      </c>
      <c r="AA109" s="79" t="str">
        <f t="shared" si="38"/>
        <v/>
      </c>
      <c r="AB109" s="79" t="str">
        <f t="shared" si="39"/>
        <v/>
      </c>
      <c r="AC109" s="79" t="str">
        <f t="shared" si="40"/>
        <v/>
      </c>
      <c r="AD109" s="79" t="str">
        <f t="shared" si="41"/>
        <v/>
      </c>
      <c r="AE109" s="79">
        <f t="shared" si="42"/>
        <v>4694000</v>
      </c>
      <c r="AF109" s="78" t="str">
        <f t="shared" si="43"/>
        <v/>
      </c>
      <c r="AG109" s="78" t="str">
        <f t="shared" si="44"/>
        <v/>
      </c>
      <c r="AH109" s="78" t="str">
        <f t="shared" si="45"/>
        <v/>
      </c>
      <c r="AI109" s="78" t="str">
        <f t="shared" si="46"/>
        <v/>
      </c>
      <c r="AJ109" s="78" t="str">
        <f t="shared" si="47"/>
        <v/>
      </c>
      <c r="AK109" s="78" t="str">
        <f t="shared" si="48"/>
        <v/>
      </c>
      <c r="AL109" s="78" t="str">
        <f t="shared" si="49"/>
        <v/>
      </c>
      <c r="AM109" s="78" t="str">
        <f t="shared" si="50"/>
        <v/>
      </c>
    </row>
    <row r="110" spans="1:39" s="78" customFormat="1" ht="75">
      <c r="A110" s="40">
        <v>104</v>
      </c>
      <c r="B110" s="41">
        <v>5</v>
      </c>
      <c r="C110" s="41">
        <v>101</v>
      </c>
      <c r="D110" s="40"/>
      <c r="E110" s="44" t="s">
        <v>113</v>
      </c>
      <c r="F110" s="103">
        <v>824000</v>
      </c>
      <c r="G110" s="41"/>
      <c r="H110" s="45" t="s">
        <v>10</v>
      </c>
      <c r="I110" s="42"/>
      <c r="J110" s="46" t="s">
        <v>271</v>
      </c>
      <c r="K110" s="43" t="s">
        <v>135</v>
      </c>
      <c r="L110" s="77">
        <v>8</v>
      </c>
      <c r="M110" s="78">
        <f t="shared" si="51"/>
        <v>0</v>
      </c>
      <c r="N110" s="78">
        <f t="shared" si="52"/>
        <v>1</v>
      </c>
      <c r="O110" s="78">
        <f t="shared" si="53"/>
        <v>0</v>
      </c>
      <c r="P110" s="79" t="str">
        <f t="shared" si="27"/>
        <v/>
      </c>
      <c r="Q110" s="79" t="str">
        <f t="shared" si="28"/>
        <v/>
      </c>
      <c r="R110" s="79" t="str">
        <f t="shared" si="29"/>
        <v/>
      </c>
      <c r="S110" s="79" t="str">
        <f t="shared" si="30"/>
        <v/>
      </c>
      <c r="T110" s="79" t="str">
        <f t="shared" si="31"/>
        <v/>
      </c>
      <c r="U110" s="79" t="str">
        <f t="shared" si="32"/>
        <v/>
      </c>
      <c r="V110" s="79" t="str">
        <f t="shared" si="33"/>
        <v/>
      </c>
      <c r="W110" s="79" t="str">
        <f t="shared" si="34"/>
        <v/>
      </c>
      <c r="X110" s="79" t="str">
        <f t="shared" si="35"/>
        <v/>
      </c>
      <c r="Y110" s="79" t="str">
        <f t="shared" si="36"/>
        <v/>
      </c>
      <c r="Z110" s="79" t="str">
        <f t="shared" si="37"/>
        <v/>
      </c>
      <c r="AA110" s="79" t="str">
        <f t="shared" si="38"/>
        <v/>
      </c>
      <c r="AB110" s="79" t="str">
        <f t="shared" si="39"/>
        <v/>
      </c>
      <c r="AC110" s="79" t="str">
        <f t="shared" si="40"/>
        <v/>
      </c>
      <c r="AD110" s="79" t="str">
        <f t="shared" si="41"/>
        <v/>
      </c>
      <c r="AE110" s="79">
        <f t="shared" si="42"/>
        <v>824000</v>
      </c>
      <c r="AF110" s="78" t="str">
        <f t="shared" si="43"/>
        <v/>
      </c>
      <c r="AG110" s="78" t="str">
        <f t="shared" si="44"/>
        <v/>
      </c>
      <c r="AH110" s="78" t="str">
        <f t="shared" si="45"/>
        <v/>
      </c>
      <c r="AI110" s="78" t="str">
        <f t="shared" si="46"/>
        <v/>
      </c>
      <c r="AJ110" s="78" t="str">
        <f t="shared" si="47"/>
        <v/>
      </c>
      <c r="AK110" s="78" t="str">
        <f t="shared" si="48"/>
        <v/>
      </c>
      <c r="AL110" s="78" t="str">
        <f t="shared" si="49"/>
        <v/>
      </c>
      <c r="AM110" s="78" t="str">
        <f t="shared" si="50"/>
        <v/>
      </c>
    </row>
    <row r="111" spans="1:39" s="78" customFormat="1" ht="75">
      <c r="A111" s="40">
        <v>105</v>
      </c>
      <c r="B111" s="41">
        <v>5</v>
      </c>
      <c r="C111" s="41">
        <v>102</v>
      </c>
      <c r="D111" s="40"/>
      <c r="E111" s="44" t="s">
        <v>114</v>
      </c>
      <c r="F111" s="103">
        <v>1000000</v>
      </c>
      <c r="G111" s="41"/>
      <c r="H111" s="45" t="s">
        <v>10</v>
      </c>
      <c r="I111" s="42"/>
      <c r="J111" s="46" t="s">
        <v>272</v>
      </c>
      <c r="K111" s="43" t="s">
        <v>135</v>
      </c>
      <c r="L111" s="77">
        <v>8</v>
      </c>
      <c r="M111" s="78">
        <f t="shared" si="51"/>
        <v>0</v>
      </c>
      <c r="N111" s="78">
        <f t="shared" si="52"/>
        <v>1</v>
      </c>
      <c r="O111" s="78">
        <f t="shared" si="53"/>
        <v>0</v>
      </c>
      <c r="P111" s="79" t="str">
        <f t="shared" si="27"/>
        <v/>
      </c>
      <c r="Q111" s="79" t="str">
        <f t="shared" si="28"/>
        <v/>
      </c>
      <c r="R111" s="79" t="str">
        <f t="shared" si="29"/>
        <v/>
      </c>
      <c r="S111" s="79" t="str">
        <f t="shared" si="30"/>
        <v/>
      </c>
      <c r="T111" s="79" t="str">
        <f t="shared" si="31"/>
        <v/>
      </c>
      <c r="U111" s="79" t="str">
        <f t="shared" si="32"/>
        <v/>
      </c>
      <c r="V111" s="79" t="str">
        <f t="shared" si="33"/>
        <v/>
      </c>
      <c r="W111" s="79" t="str">
        <f t="shared" si="34"/>
        <v/>
      </c>
      <c r="X111" s="79" t="str">
        <f t="shared" si="35"/>
        <v/>
      </c>
      <c r="Y111" s="79" t="str">
        <f t="shared" si="36"/>
        <v/>
      </c>
      <c r="Z111" s="79" t="str">
        <f t="shared" si="37"/>
        <v/>
      </c>
      <c r="AA111" s="79" t="str">
        <f t="shared" si="38"/>
        <v/>
      </c>
      <c r="AB111" s="79" t="str">
        <f t="shared" si="39"/>
        <v/>
      </c>
      <c r="AC111" s="79" t="str">
        <f t="shared" si="40"/>
        <v/>
      </c>
      <c r="AD111" s="79" t="str">
        <f t="shared" si="41"/>
        <v/>
      </c>
      <c r="AE111" s="79">
        <f t="shared" si="42"/>
        <v>1000000</v>
      </c>
      <c r="AF111" s="78" t="str">
        <f t="shared" si="43"/>
        <v/>
      </c>
      <c r="AG111" s="78" t="str">
        <f t="shared" si="44"/>
        <v/>
      </c>
      <c r="AH111" s="78" t="str">
        <f t="shared" si="45"/>
        <v/>
      </c>
      <c r="AI111" s="78" t="str">
        <f t="shared" si="46"/>
        <v/>
      </c>
      <c r="AJ111" s="78" t="str">
        <f t="shared" si="47"/>
        <v/>
      </c>
      <c r="AK111" s="78" t="str">
        <f t="shared" si="48"/>
        <v/>
      </c>
      <c r="AL111" s="78" t="str">
        <f t="shared" si="49"/>
        <v/>
      </c>
      <c r="AM111" s="78" t="str">
        <f t="shared" si="50"/>
        <v/>
      </c>
    </row>
    <row r="112" spans="1:39" s="78" customFormat="1" ht="42" customHeight="1">
      <c r="A112" s="40">
        <v>106</v>
      </c>
      <c r="B112" s="41">
        <v>5</v>
      </c>
      <c r="C112" s="41">
        <v>103</v>
      </c>
      <c r="D112" s="40"/>
      <c r="E112" s="44" t="s">
        <v>176</v>
      </c>
      <c r="F112" s="103">
        <v>400000</v>
      </c>
      <c r="G112" s="41"/>
      <c r="H112" s="45" t="s">
        <v>10</v>
      </c>
      <c r="I112" s="42"/>
      <c r="J112" s="46" t="s">
        <v>273</v>
      </c>
      <c r="K112" s="46" t="s">
        <v>136</v>
      </c>
      <c r="L112" s="77">
        <v>8</v>
      </c>
      <c r="M112" s="78">
        <f t="shared" si="51"/>
        <v>0</v>
      </c>
      <c r="N112" s="78">
        <f t="shared" si="52"/>
        <v>1</v>
      </c>
      <c r="O112" s="78">
        <f t="shared" si="53"/>
        <v>0</v>
      </c>
      <c r="P112" s="79" t="str">
        <f t="shared" si="27"/>
        <v/>
      </c>
      <c r="Q112" s="79" t="str">
        <f t="shared" si="28"/>
        <v/>
      </c>
      <c r="R112" s="79" t="str">
        <f t="shared" si="29"/>
        <v/>
      </c>
      <c r="S112" s="79" t="str">
        <f t="shared" si="30"/>
        <v/>
      </c>
      <c r="T112" s="79" t="str">
        <f t="shared" si="31"/>
        <v/>
      </c>
      <c r="U112" s="79" t="str">
        <f t="shared" si="32"/>
        <v/>
      </c>
      <c r="V112" s="79" t="str">
        <f t="shared" si="33"/>
        <v/>
      </c>
      <c r="W112" s="79" t="str">
        <f t="shared" si="34"/>
        <v/>
      </c>
      <c r="X112" s="79" t="str">
        <f t="shared" si="35"/>
        <v/>
      </c>
      <c r="Y112" s="79" t="str">
        <f t="shared" si="36"/>
        <v/>
      </c>
      <c r="Z112" s="79" t="str">
        <f t="shared" si="37"/>
        <v/>
      </c>
      <c r="AA112" s="79" t="str">
        <f t="shared" si="38"/>
        <v/>
      </c>
      <c r="AB112" s="79" t="str">
        <f t="shared" si="39"/>
        <v/>
      </c>
      <c r="AC112" s="79" t="str">
        <f t="shared" si="40"/>
        <v/>
      </c>
      <c r="AD112" s="79" t="str">
        <f t="shared" si="41"/>
        <v/>
      </c>
      <c r="AE112" s="79">
        <f t="shared" si="42"/>
        <v>400000</v>
      </c>
      <c r="AF112" s="78" t="str">
        <f t="shared" si="43"/>
        <v/>
      </c>
      <c r="AG112" s="78" t="str">
        <f t="shared" si="44"/>
        <v/>
      </c>
      <c r="AH112" s="78" t="str">
        <f t="shared" si="45"/>
        <v/>
      </c>
      <c r="AI112" s="78" t="str">
        <f t="shared" si="46"/>
        <v/>
      </c>
      <c r="AJ112" s="78" t="str">
        <f t="shared" si="47"/>
        <v/>
      </c>
      <c r="AK112" s="78" t="str">
        <f t="shared" si="48"/>
        <v/>
      </c>
      <c r="AL112" s="78" t="str">
        <f t="shared" si="49"/>
        <v/>
      </c>
      <c r="AM112" s="78" t="str">
        <f t="shared" si="50"/>
        <v/>
      </c>
    </row>
    <row r="113" spans="1:39" s="78" customFormat="1" ht="44.25" customHeight="1">
      <c r="A113" s="40">
        <v>107</v>
      </c>
      <c r="B113" s="41">
        <v>5</v>
      </c>
      <c r="C113" s="41">
        <v>104</v>
      </c>
      <c r="D113" s="40"/>
      <c r="E113" s="44" t="s">
        <v>115</v>
      </c>
      <c r="F113" s="103">
        <v>100000</v>
      </c>
      <c r="G113" s="41"/>
      <c r="H113" s="45" t="s">
        <v>10</v>
      </c>
      <c r="I113" s="42"/>
      <c r="J113" s="46" t="s">
        <v>274</v>
      </c>
      <c r="K113" s="46" t="s">
        <v>136</v>
      </c>
      <c r="L113" s="77">
        <v>8</v>
      </c>
      <c r="M113" s="78">
        <f t="shared" si="51"/>
        <v>0</v>
      </c>
      <c r="N113" s="78">
        <f t="shared" si="52"/>
        <v>1</v>
      </c>
      <c r="O113" s="78">
        <f t="shared" si="53"/>
        <v>0</v>
      </c>
      <c r="P113" s="79" t="str">
        <f t="shared" si="27"/>
        <v/>
      </c>
      <c r="Q113" s="79" t="str">
        <f t="shared" si="28"/>
        <v/>
      </c>
      <c r="R113" s="79" t="str">
        <f t="shared" si="29"/>
        <v/>
      </c>
      <c r="S113" s="79" t="str">
        <f t="shared" si="30"/>
        <v/>
      </c>
      <c r="T113" s="79" t="str">
        <f t="shared" si="31"/>
        <v/>
      </c>
      <c r="U113" s="79" t="str">
        <f t="shared" si="32"/>
        <v/>
      </c>
      <c r="V113" s="79" t="str">
        <f t="shared" si="33"/>
        <v/>
      </c>
      <c r="W113" s="79" t="str">
        <f t="shared" si="34"/>
        <v/>
      </c>
      <c r="X113" s="79" t="str">
        <f t="shared" si="35"/>
        <v/>
      </c>
      <c r="Y113" s="79" t="str">
        <f t="shared" si="36"/>
        <v/>
      </c>
      <c r="Z113" s="79" t="str">
        <f t="shared" si="37"/>
        <v/>
      </c>
      <c r="AA113" s="79" t="str">
        <f t="shared" si="38"/>
        <v/>
      </c>
      <c r="AB113" s="79" t="str">
        <f t="shared" si="39"/>
        <v/>
      </c>
      <c r="AC113" s="79" t="str">
        <f t="shared" si="40"/>
        <v/>
      </c>
      <c r="AD113" s="79" t="str">
        <f t="shared" si="41"/>
        <v/>
      </c>
      <c r="AE113" s="79">
        <f t="shared" si="42"/>
        <v>100000</v>
      </c>
      <c r="AF113" s="78" t="str">
        <f t="shared" si="43"/>
        <v/>
      </c>
      <c r="AG113" s="78" t="str">
        <f t="shared" si="44"/>
        <v/>
      </c>
      <c r="AH113" s="78" t="str">
        <f t="shared" si="45"/>
        <v/>
      </c>
      <c r="AI113" s="78" t="str">
        <f t="shared" si="46"/>
        <v/>
      </c>
      <c r="AJ113" s="78" t="str">
        <f t="shared" si="47"/>
        <v/>
      </c>
      <c r="AK113" s="78" t="str">
        <f t="shared" si="48"/>
        <v/>
      </c>
      <c r="AL113" s="78" t="str">
        <f t="shared" si="49"/>
        <v/>
      </c>
      <c r="AM113" s="78" t="str">
        <f t="shared" si="50"/>
        <v/>
      </c>
    </row>
    <row r="114" spans="1:39" s="78" customFormat="1" ht="56.25">
      <c r="A114" s="40">
        <v>108</v>
      </c>
      <c r="B114" s="41">
        <v>5</v>
      </c>
      <c r="C114" s="41">
        <v>105</v>
      </c>
      <c r="D114" s="40"/>
      <c r="E114" s="44" t="s">
        <v>193</v>
      </c>
      <c r="F114" s="103">
        <v>5000000</v>
      </c>
      <c r="G114" s="41"/>
      <c r="H114" s="45" t="s">
        <v>10</v>
      </c>
      <c r="I114" s="42"/>
      <c r="J114" s="46" t="s">
        <v>275</v>
      </c>
      <c r="K114" s="43" t="s">
        <v>137</v>
      </c>
      <c r="L114" s="77">
        <v>8</v>
      </c>
      <c r="M114" s="78">
        <f t="shared" si="51"/>
        <v>0</v>
      </c>
      <c r="N114" s="78">
        <f t="shared" si="52"/>
        <v>1</v>
      </c>
      <c r="O114" s="78">
        <f t="shared" si="53"/>
        <v>0</v>
      </c>
      <c r="P114" s="79" t="str">
        <f t="shared" si="27"/>
        <v/>
      </c>
      <c r="Q114" s="79" t="str">
        <f t="shared" si="28"/>
        <v/>
      </c>
      <c r="R114" s="79" t="str">
        <f t="shared" si="29"/>
        <v/>
      </c>
      <c r="S114" s="79" t="str">
        <f t="shared" si="30"/>
        <v/>
      </c>
      <c r="T114" s="79" t="str">
        <f t="shared" si="31"/>
        <v/>
      </c>
      <c r="U114" s="79" t="str">
        <f t="shared" si="32"/>
        <v/>
      </c>
      <c r="V114" s="79" t="str">
        <f t="shared" si="33"/>
        <v/>
      </c>
      <c r="W114" s="79" t="str">
        <f t="shared" si="34"/>
        <v/>
      </c>
      <c r="X114" s="79" t="str">
        <f t="shared" si="35"/>
        <v/>
      </c>
      <c r="Y114" s="79" t="str">
        <f t="shared" si="36"/>
        <v/>
      </c>
      <c r="Z114" s="79" t="str">
        <f t="shared" si="37"/>
        <v/>
      </c>
      <c r="AA114" s="79" t="str">
        <f t="shared" si="38"/>
        <v/>
      </c>
      <c r="AB114" s="79" t="str">
        <f t="shared" si="39"/>
        <v/>
      </c>
      <c r="AC114" s="79" t="str">
        <f t="shared" si="40"/>
        <v/>
      </c>
      <c r="AD114" s="79" t="str">
        <f t="shared" si="41"/>
        <v/>
      </c>
      <c r="AE114" s="79">
        <f t="shared" si="42"/>
        <v>5000000</v>
      </c>
      <c r="AF114" s="78" t="str">
        <f t="shared" si="43"/>
        <v/>
      </c>
      <c r="AG114" s="78" t="str">
        <f t="shared" si="44"/>
        <v/>
      </c>
      <c r="AH114" s="78" t="str">
        <f t="shared" si="45"/>
        <v/>
      </c>
      <c r="AI114" s="78" t="str">
        <f t="shared" si="46"/>
        <v/>
      </c>
      <c r="AJ114" s="78" t="str">
        <f t="shared" si="47"/>
        <v/>
      </c>
      <c r="AK114" s="78" t="str">
        <f t="shared" si="48"/>
        <v/>
      </c>
      <c r="AL114" s="78" t="str">
        <f t="shared" si="49"/>
        <v/>
      </c>
      <c r="AM114" s="78" t="str">
        <f t="shared" si="50"/>
        <v/>
      </c>
    </row>
    <row r="115" spans="1:39" s="78" customFormat="1" ht="114.75" customHeight="1">
      <c r="A115" s="40">
        <v>109</v>
      </c>
      <c r="B115" s="41">
        <v>5</v>
      </c>
      <c r="C115" s="41">
        <v>106</v>
      </c>
      <c r="D115" s="40"/>
      <c r="E115" s="44" t="s">
        <v>194</v>
      </c>
      <c r="F115" s="103">
        <v>26000000</v>
      </c>
      <c r="G115" s="111" t="s">
        <v>10</v>
      </c>
      <c r="H115" s="111"/>
      <c r="I115" s="112"/>
      <c r="J115" s="110" t="s">
        <v>213</v>
      </c>
      <c r="K115" s="43" t="s">
        <v>138</v>
      </c>
      <c r="L115" s="77">
        <v>8</v>
      </c>
      <c r="M115" s="78">
        <f t="shared" si="51"/>
        <v>1</v>
      </c>
      <c r="N115" s="78">
        <f t="shared" si="52"/>
        <v>0</v>
      </c>
      <c r="O115" s="78">
        <f t="shared" si="53"/>
        <v>0</v>
      </c>
      <c r="P115" s="79" t="str">
        <f t="shared" si="27"/>
        <v/>
      </c>
      <c r="Q115" s="79" t="str">
        <f t="shared" si="28"/>
        <v/>
      </c>
      <c r="R115" s="79" t="str">
        <f t="shared" si="29"/>
        <v/>
      </c>
      <c r="S115" s="79" t="str">
        <f t="shared" si="30"/>
        <v/>
      </c>
      <c r="T115" s="79" t="str">
        <f t="shared" si="31"/>
        <v/>
      </c>
      <c r="U115" s="79" t="str">
        <f t="shared" si="32"/>
        <v/>
      </c>
      <c r="V115" s="79" t="str">
        <f t="shared" si="33"/>
        <v/>
      </c>
      <c r="W115" s="79">
        <f t="shared" si="34"/>
        <v>26000000</v>
      </c>
      <c r="X115" s="79" t="str">
        <f t="shared" si="35"/>
        <v/>
      </c>
      <c r="Y115" s="79" t="str">
        <f t="shared" si="36"/>
        <v/>
      </c>
      <c r="Z115" s="79" t="str">
        <f t="shared" si="37"/>
        <v/>
      </c>
      <c r="AA115" s="79" t="str">
        <f t="shared" si="38"/>
        <v/>
      </c>
      <c r="AB115" s="79" t="str">
        <f t="shared" si="39"/>
        <v/>
      </c>
      <c r="AC115" s="79" t="str">
        <f t="shared" si="40"/>
        <v/>
      </c>
      <c r="AD115" s="79" t="str">
        <f t="shared" si="41"/>
        <v/>
      </c>
      <c r="AE115" s="79" t="str">
        <f t="shared" si="42"/>
        <v/>
      </c>
      <c r="AF115" s="78" t="str">
        <f t="shared" si="43"/>
        <v/>
      </c>
      <c r="AG115" s="78" t="str">
        <f t="shared" si="44"/>
        <v/>
      </c>
      <c r="AH115" s="78" t="str">
        <f t="shared" si="45"/>
        <v/>
      </c>
      <c r="AI115" s="78" t="str">
        <f t="shared" si="46"/>
        <v/>
      </c>
      <c r="AJ115" s="78" t="str">
        <f t="shared" si="47"/>
        <v/>
      </c>
      <c r="AK115" s="78" t="str">
        <f t="shared" si="48"/>
        <v/>
      </c>
      <c r="AL115" s="78" t="str">
        <f t="shared" si="49"/>
        <v/>
      </c>
      <c r="AM115" s="78" t="str">
        <f t="shared" si="50"/>
        <v/>
      </c>
    </row>
    <row r="116" spans="1:39" s="78" customFormat="1" ht="56.25">
      <c r="A116" s="40">
        <v>110</v>
      </c>
      <c r="B116" s="41">
        <v>5</v>
      </c>
      <c r="C116" s="41">
        <v>107</v>
      </c>
      <c r="D116" s="40"/>
      <c r="E116" s="40" t="s">
        <v>116</v>
      </c>
      <c r="F116" s="118">
        <v>6500000</v>
      </c>
      <c r="G116" s="45"/>
      <c r="H116" s="45" t="s">
        <v>10</v>
      </c>
      <c r="I116" s="45"/>
      <c r="J116" s="46" t="s">
        <v>276</v>
      </c>
      <c r="K116" s="43" t="s">
        <v>174</v>
      </c>
      <c r="L116" s="77">
        <v>8</v>
      </c>
      <c r="M116" s="78">
        <f t="shared" si="51"/>
        <v>0</v>
      </c>
      <c r="N116" s="78">
        <f t="shared" si="52"/>
        <v>1</v>
      </c>
      <c r="O116" s="78">
        <f t="shared" si="53"/>
        <v>0</v>
      </c>
      <c r="P116" s="79" t="str">
        <f t="shared" si="27"/>
        <v/>
      </c>
      <c r="Q116" s="79" t="str">
        <f t="shared" si="28"/>
        <v/>
      </c>
      <c r="R116" s="79" t="str">
        <f t="shared" si="29"/>
        <v/>
      </c>
      <c r="S116" s="79" t="str">
        <f t="shared" si="30"/>
        <v/>
      </c>
      <c r="T116" s="79" t="str">
        <f t="shared" si="31"/>
        <v/>
      </c>
      <c r="U116" s="79" t="str">
        <f t="shared" si="32"/>
        <v/>
      </c>
      <c r="V116" s="79" t="str">
        <f t="shared" si="33"/>
        <v/>
      </c>
      <c r="W116" s="79" t="str">
        <f t="shared" si="34"/>
        <v/>
      </c>
      <c r="X116" s="79" t="str">
        <f t="shared" si="35"/>
        <v/>
      </c>
      <c r="Y116" s="79" t="str">
        <f t="shared" si="36"/>
        <v/>
      </c>
      <c r="Z116" s="79" t="str">
        <f t="shared" si="37"/>
        <v/>
      </c>
      <c r="AA116" s="79" t="str">
        <f t="shared" si="38"/>
        <v/>
      </c>
      <c r="AB116" s="79" t="str">
        <f t="shared" si="39"/>
        <v/>
      </c>
      <c r="AC116" s="79" t="str">
        <f t="shared" si="40"/>
        <v/>
      </c>
      <c r="AD116" s="79" t="str">
        <f t="shared" si="41"/>
        <v/>
      </c>
      <c r="AE116" s="79">
        <f t="shared" si="42"/>
        <v>6500000</v>
      </c>
      <c r="AF116" s="78" t="str">
        <f t="shared" si="43"/>
        <v/>
      </c>
      <c r="AG116" s="78" t="str">
        <f t="shared" si="44"/>
        <v/>
      </c>
      <c r="AH116" s="78" t="str">
        <f t="shared" si="45"/>
        <v/>
      </c>
      <c r="AI116" s="78" t="str">
        <f t="shared" si="46"/>
        <v/>
      </c>
      <c r="AJ116" s="78" t="str">
        <f t="shared" si="47"/>
        <v/>
      </c>
      <c r="AK116" s="78" t="str">
        <f t="shared" si="48"/>
        <v/>
      </c>
      <c r="AL116" s="78" t="str">
        <f t="shared" si="49"/>
        <v/>
      </c>
      <c r="AM116" s="78" t="str">
        <f t="shared" si="50"/>
        <v/>
      </c>
    </row>
    <row r="117" spans="1:39" s="78" customFormat="1" ht="37.5">
      <c r="A117" s="51">
        <v>111</v>
      </c>
      <c r="B117" s="52">
        <v>6</v>
      </c>
      <c r="C117" s="53"/>
      <c r="D117" s="54" t="s">
        <v>165</v>
      </c>
      <c r="E117" s="104" t="s">
        <v>165</v>
      </c>
      <c r="F117" s="119">
        <v>10000000</v>
      </c>
      <c r="G117" s="105" t="s">
        <v>10</v>
      </c>
      <c r="H117" s="55"/>
      <c r="I117" s="55"/>
      <c r="J117" s="56"/>
      <c r="K117" s="50" t="s">
        <v>175</v>
      </c>
      <c r="L117" s="77">
        <v>8</v>
      </c>
      <c r="M117" s="78">
        <f t="shared" ref="M117" si="54">IF(G117=0,0,1)</f>
        <v>1</v>
      </c>
      <c r="N117" s="78">
        <f t="shared" ref="N117" si="55">IF(H117=0,0,1)</f>
        <v>0</v>
      </c>
      <c r="O117" s="78">
        <f t="shared" ref="O117" si="56">IF(I117=0,0,1)</f>
        <v>0</v>
      </c>
      <c r="P117" s="79" t="str">
        <f t="shared" si="27"/>
        <v/>
      </c>
      <c r="Q117" s="79" t="str">
        <f t="shared" si="28"/>
        <v/>
      </c>
      <c r="R117" s="79" t="str">
        <f t="shared" si="29"/>
        <v/>
      </c>
      <c r="S117" s="79" t="str">
        <f t="shared" si="30"/>
        <v/>
      </c>
      <c r="T117" s="79" t="str">
        <f t="shared" si="31"/>
        <v/>
      </c>
      <c r="U117" s="79" t="str">
        <f t="shared" si="32"/>
        <v/>
      </c>
      <c r="V117" s="79" t="str">
        <f t="shared" si="33"/>
        <v/>
      </c>
      <c r="W117" s="79">
        <f t="shared" si="34"/>
        <v>10000000</v>
      </c>
      <c r="X117" s="79" t="str">
        <f t="shared" si="35"/>
        <v/>
      </c>
      <c r="Y117" s="79" t="str">
        <f t="shared" si="36"/>
        <v/>
      </c>
      <c r="Z117" s="79" t="str">
        <f t="shared" si="37"/>
        <v/>
      </c>
      <c r="AA117" s="79" t="str">
        <f t="shared" si="38"/>
        <v/>
      </c>
      <c r="AB117" s="79" t="str">
        <f t="shared" si="39"/>
        <v/>
      </c>
      <c r="AC117" s="79" t="str">
        <f t="shared" si="40"/>
        <v/>
      </c>
      <c r="AD117" s="79" t="str">
        <f t="shared" si="41"/>
        <v/>
      </c>
      <c r="AE117" s="79" t="str">
        <f t="shared" si="42"/>
        <v/>
      </c>
      <c r="AF117" s="78" t="str">
        <f t="shared" si="43"/>
        <v/>
      </c>
      <c r="AG117" s="78" t="str">
        <f t="shared" si="44"/>
        <v/>
      </c>
      <c r="AH117" s="78" t="str">
        <f t="shared" si="45"/>
        <v/>
      </c>
      <c r="AI117" s="78" t="str">
        <f t="shared" si="46"/>
        <v/>
      </c>
      <c r="AJ117" s="78" t="str">
        <f t="shared" si="47"/>
        <v/>
      </c>
      <c r="AK117" s="78" t="str">
        <f t="shared" si="48"/>
        <v/>
      </c>
      <c r="AL117" s="78" t="str">
        <f t="shared" si="49"/>
        <v/>
      </c>
      <c r="AM117" s="78" t="str">
        <f t="shared" si="50"/>
        <v/>
      </c>
    </row>
    <row r="118" spans="1:39" ht="34.5" customHeight="1">
      <c r="A118" s="156" t="s">
        <v>3</v>
      </c>
      <c r="B118" s="157"/>
      <c r="C118" s="157"/>
      <c r="D118" s="157"/>
      <c r="E118" s="158"/>
      <c r="F118" s="82">
        <f>SUM(F6:F117)</f>
        <v>465400350</v>
      </c>
      <c r="G118" s="83"/>
      <c r="H118" s="83"/>
      <c r="I118" s="83"/>
      <c r="J118" s="84"/>
      <c r="K118" s="85"/>
      <c r="P118" s="79">
        <f>COUNT(P6:P117)</f>
        <v>0</v>
      </c>
      <c r="Q118" s="79">
        <f t="shared" ref="Q118:AM118" si="57">COUNT(Q6:Q117)</f>
        <v>7</v>
      </c>
      <c r="R118" s="79">
        <f t="shared" si="57"/>
        <v>5</v>
      </c>
      <c r="S118" s="79">
        <f t="shared" si="57"/>
        <v>1</v>
      </c>
      <c r="T118" s="79">
        <f t="shared" si="57"/>
        <v>3</v>
      </c>
      <c r="U118" s="79">
        <f t="shared" si="57"/>
        <v>0</v>
      </c>
      <c r="V118" s="79">
        <f t="shared" si="57"/>
        <v>1</v>
      </c>
      <c r="W118" s="79">
        <f t="shared" si="57"/>
        <v>12</v>
      </c>
      <c r="X118" s="79">
        <f t="shared" si="57"/>
        <v>0</v>
      </c>
      <c r="Y118" s="79">
        <f t="shared" si="57"/>
        <v>1</v>
      </c>
      <c r="Z118" s="79">
        <f t="shared" si="57"/>
        <v>6</v>
      </c>
      <c r="AA118" s="79">
        <f t="shared" si="57"/>
        <v>0</v>
      </c>
      <c r="AB118" s="79">
        <f t="shared" si="57"/>
        <v>4</v>
      </c>
      <c r="AC118" s="79">
        <f t="shared" si="57"/>
        <v>0</v>
      </c>
      <c r="AD118" s="79">
        <f t="shared" si="57"/>
        <v>4</v>
      </c>
      <c r="AE118" s="79">
        <f t="shared" si="57"/>
        <v>38</v>
      </c>
      <c r="AF118" s="79">
        <f t="shared" si="57"/>
        <v>0</v>
      </c>
      <c r="AG118" s="79">
        <f t="shared" si="57"/>
        <v>11</v>
      </c>
      <c r="AH118" s="79">
        <f t="shared" si="57"/>
        <v>0</v>
      </c>
      <c r="AI118" s="79">
        <f t="shared" si="57"/>
        <v>0</v>
      </c>
      <c r="AJ118" s="79">
        <f t="shared" si="57"/>
        <v>0</v>
      </c>
      <c r="AK118" s="79">
        <f t="shared" si="57"/>
        <v>18</v>
      </c>
      <c r="AL118" s="79">
        <f t="shared" si="57"/>
        <v>0</v>
      </c>
      <c r="AM118" s="79">
        <f t="shared" si="57"/>
        <v>0</v>
      </c>
    </row>
    <row r="119" spans="1:39" ht="34.5" customHeight="1">
      <c r="A119" s="86"/>
      <c r="B119" s="86"/>
      <c r="C119" s="86"/>
      <c r="D119" s="86"/>
      <c r="E119" s="86"/>
      <c r="F119" s="87"/>
      <c r="G119" s="88"/>
      <c r="H119" s="88"/>
      <c r="I119" s="88"/>
      <c r="J119" s="85"/>
      <c r="K119" s="85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</row>
    <row r="120" spans="1:39" ht="26.25" customHeight="1">
      <c r="F120" s="89"/>
      <c r="H120" s="102"/>
      <c r="P120" s="90">
        <f>SUM(P6:P117)</f>
        <v>0</v>
      </c>
      <c r="Q120" s="90">
        <f t="shared" ref="Q120:AM120" si="58">SUM(Q6:Q117)</f>
        <v>70500000</v>
      </c>
      <c r="R120" s="90">
        <f t="shared" si="58"/>
        <v>13500000</v>
      </c>
      <c r="S120" s="90">
        <f t="shared" si="58"/>
        <v>4000000</v>
      </c>
      <c r="T120" s="90">
        <f t="shared" si="58"/>
        <v>17000000</v>
      </c>
      <c r="U120" s="90">
        <f t="shared" si="58"/>
        <v>0</v>
      </c>
      <c r="V120" s="90">
        <f t="shared" si="58"/>
        <v>1800000</v>
      </c>
      <c r="W120" s="90">
        <f t="shared" si="58"/>
        <v>104211200</v>
      </c>
      <c r="X120" s="90">
        <f t="shared" si="58"/>
        <v>0</v>
      </c>
      <c r="Y120" s="90">
        <f t="shared" si="58"/>
        <v>52000000</v>
      </c>
      <c r="Z120" s="90">
        <f t="shared" si="58"/>
        <v>17480000</v>
      </c>
      <c r="AA120" s="90">
        <f t="shared" si="58"/>
        <v>0</v>
      </c>
      <c r="AB120" s="90">
        <f t="shared" si="58"/>
        <v>14000000</v>
      </c>
      <c r="AC120" s="90">
        <f t="shared" si="58"/>
        <v>0</v>
      </c>
      <c r="AD120" s="90">
        <f t="shared" si="58"/>
        <v>30533500</v>
      </c>
      <c r="AE120" s="90">
        <f t="shared" si="58"/>
        <v>97232650</v>
      </c>
      <c r="AF120" s="90">
        <f t="shared" si="58"/>
        <v>0</v>
      </c>
      <c r="AG120" s="90">
        <f t="shared" si="58"/>
        <v>17040000</v>
      </c>
      <c r="AH120" s="90">
        <f t="shared" si="58"/>
        <v>0</v>
      </c>
      <c r="AI120" s="90">
        <f t="shared" si="58"/>
        <v>0</v>
      </c>
      <c r="AJ120" s="90">
        <f t="shared" si="58"/>
        <v>0</v>
      </c>
      <c r="AK120" s="90">
        <f t="shared" si="58"/>
        <v>26103000</v>
      </c>
      <c r="AL120" s="90">
        <f t="shared" si="58"/>
        <v>0</v>
      </c>
      <c r="AM120" s="90">
        <f t="shared" si="58"/>
        <v>0</v>
      </c>
    </row>
    <row r="121" spans="1:39" ht="12" customHeight="1">
      <c r="F121" s="89"/>
    </row>
    <row r="122" spans="1:39" ht="12" customHeight="1">
      <c r="F122" s="89"/>
    </row>
    <row r="123" spans="1:39" ht="12" customHeight="1">
      <c r="F123" s="89"/>
    </row>
    <row r="124" spans="1:39" ht="12" customHeight="1">
      <c r="F124" s="89"/>
    </row>
    <row r="125" spans="1:39" ht="12" customHeight="1">
      <c r="F125" s="89"/>
    </row>
    <row r="126" spans="1:39" ht="12" customHeight="1">
      <c r="F126" s="89"/>
    </row>
    <row r="127" spans="1:39">
      <c r="E127" s="91" t="s">
        <v>39</v>
      </c>
      <c r="F127" s="92">
        <f>SUM(F128:F129)</f>
        <v>422257350</v>
      </c>
      <c r="G127" s="92">
        <f>SUM(G128:G129)</f>
        <v>82</v>
      </c>
    </row>
    <row r="128" spans="1:39">
      <c r="E128" s="93" t="s">
        <v>40</v>
      </c>
      <c r="F128" s="94">
        <f>SUMIF(G6:G117,G2,F6:F117)</f>
        <v>211011200</v>
      </c>
      <c r="G128" s="95">
        <f>COUNTIF(G$6:G117,G2)</f>
        <v>29</v>
      </c>
    </row>
    <row r="129" spans="5:7">
      <c r="E129" s="93" t="s">
        <v>1</v>
      </c>
      <c r="F129" s="94">
        <f>SUMIF(H6:H117,G2,F6:F117)</f>
        <v>211246150</v>
      </c>
      <c r="G129" s="95">
        <f>COUNTIF(H$6:H117,G2)</f>
        <v>53</v>
      </c>
    </row>
    <row r="130" spans="5:7">
      <c r="E130" s="93" t="s">
        <v>7</v>
      </c>
      <c r="F130" s="94">
        <f>SUMIF(I6:I84,G2,F$6:F84)</f>
        <v>43143000</v>
      </c>
      <c r="G130" s="95">
        <f>COUNTIF(I$6:I117,G2)</f>
        <v>29</v>
      </c>
    </row>
    <row r="131" spans="5:7">
      <c r="E131" s="96" t="s">
        <v>2</v>
      </c>
      <c r="F131" s="97">
        <f>SUM(F128:F130)</f>
        <v>465400350</v>
      </c>
      <c r="G131" s="98">
        <f>SUM(G128:G130)</f>
        <v>111</v>
      </c>
    </row>
    <row r="132" spans="5:7">
      <c r="F132" s="99"/>
    </row>
    <row r="133" spans="5:7">
      <c r="F133" s="100"/>
    </row>
    <row r="134" spans="5:7">
      <c r="F134" s="101"/>
    </row>
    <row r="135" spans="5:7">
      <c r="F135" s="101"/>
    </row>
    <row r="136" spans="5:7">
      <c r="F136" s="101"/>
    </row>
    <row r="137" spans="5:7">
      <c r="F137" s="100"/>
    </row>
    <row r="138" spans="5:7">
      <c r="F138" s="100"/>
    </row>
    <row r="139" spans="5:7">
      <c r="F139" s="101"/>
    </row>
    <row r="140" spans="5:7">
      <c r="F140" s="100"/>
    </row>
    <row r="141" spans="5:7">
      <c r="F141" s="101"/>
    </row>
    <row r="142" spans="5:7">
      <c r="F142" s="100"/>
    </row>
    <row r="143" spans="5:7">
      <c r="F143" s="101"/>
    </row>
    <row r="144" spans="5:7">
      <c r="F144" s="100"/>
    </row>
    <row r="145" spans="6:6">
      <c r="F145" s="101"/>
    </row>
    <row r="146" spans="6:6">
      <c r="F146" s="101"/>
    </row>
    <row r="147" spans="6:6">
      <c r="F147" s="100"/>
    </row>
    <row r="148" spans="6:6">
      <c r="F148" s="100"/>
    </row>
    <row r="149" spans="6:6">
      <c r="F149" s="101"/>
    </row>
    <row r="150" spans="6:6">
      <c r="F150" s="101"/>
    </row>
    <row r="151" spans="6:6">
      <c r="F151" s="101"/>
    </row>
    <row r="152" spans="6:6">
      <c r="F152" s="101"/>
    </row>
    <row r="153" spans="6:6">
      <c r="F153" s="101"/>
    </row>
    <row r="154" spans="6:6">
      <c r="F154" s="101"/>
    </row>
    <row r="155" spans="6:6">
      <c r="F155" s="101"/>
    </row>
    <row r="156" spans="6:6">
      <c r="F156" s="101"/>
    </row>
    <row r="157" spans="6:6">
      <c r="F157" s="101"/>
    </row>
    <row r="158" spans="6:6">
      <c r="F158" s="100"/>
    </row>
    <row r="159" spans="6:6">
      <c r="F159" s="101"/>
    </row>
    <row r="160" spans="6:6">
      <c r="F160" s="101"/>
    </row>
  </sheetData>
  <mergeCells count="9">
    <mergeCell ref="J4:J5"/>
    <mergeCell ref="A118:E118"/>
    <mergeCell ref="A4:A5"/>
    <mergeCell ref="D4:D5"/>
    <mergeCell ref="E4:E5"/>
    <mergeCell ref="I4:I5"/>
    <mergeCell ref="G4:H4"/>
    <mergeCell ref="C4:C5"/>
    <mergeCell ref="F4:F5"/>
  </mergeCells>
  <phoneticPr fontId="0" type="noConversion"/>
  <pageMargins left="0.35" right="0.196850393700787" top="0.47" bottom="0.59055118110236204" header="0.37" footer="0.511811023622047"/>
  <pageSetup paperSize="9" scale="95" orientation="landscape" r:id="rId1"/>
  <headerFooter alignWithMargins="0">
    <oddFooter>&amp;C&amp;"TH SarabunPSK,Regular"&amp;12จังหวัดขอนแก่น-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สรุป</vt:lpstr>
      <vt:lpstr>กิจกรรม</vt:lpstr>
      <vt:lpstr>โครงการ</vt:lpstr>
      <vt:lpstr>Sheet1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wilailak</cp:lastModifiedBy>
  <cp:lastPrinted>2011-03-18T02:12:16Z</cp:lastPrinted>
  <dcterms:created xsi:type="dcterms:W3CDTF">2009-03-12T03:15:42Z</dcterms:created>
  <dcterms:modified xsi:type="dcterms:W3CDTF">2011-03-18T02:12:32Z</dcterms:modified>
</cp:coreProperties>
</file>