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30" windowWidth="14955" windowHeight="8445" activeTab="2"/>
  </bookViews>
  <sheets>
    <sheet name="Sheet3" sheetId="7" r:id="rId1"/>
    <sheet name="สรุปกลุ่มตอนล่าง1" sheetId="6" r:id="rId2"/>
    <sheet name="กลุ่มตอนล่าง 1 เสนอ อกนจ." sheetId="5" r:id="rId3"/>
  </sheets>
  <definedNames>
    <definedName name="_xlnm.Print_Area" localSheetId="2">'กลุ่มตอนล่าง 1 เสนอ อกนจ.'!$A$1:$I$40</definedName>
    <definedName name="_xlnm.Print_Area" localSheetId="1">สรุปกลุ่มตอนล่าง1!$A$1:$J$10</definedName>
    <definedName name="_xlnm.Print_Titles" localSheetId="2">'กลุ่มตอนล่าง 1 เสนอ อกนจ.'!$4:$4</definedName>
  </definedNames>
  <calcPr calcId="125725"/>
</workbook>
</file>

<file path=xl/calcChain.xml><?xml version="1.0" encoding="utf-8"?>
<calcChain xmlns="http://schemas.openxmlformats.org/spreadsheetml/2006/main">
  <c r="Q6" i="6"/>
  <c r="Q8" l="1"/>
  <c r="N8"/>
  <c r="Q7"/>
  <c r="N7"/>
  <c r="F8"/>
  <c r="F7"/>
  <c r="F6"/>
  <c r="P8" l="1"/>
  <c r="P6"/>
  <c r="H6" s="1"/>
  <c r="M8"/>
  <c r="G8" s="1"/>
  <c r="L8"/>
  <c r="L7"/>
  <c r="I7"/>
  <c r="C7" s="1"/>
  <c r="N6"/>
  <c r="N10" s="1"/>
  <c r="M6"/>
  <c r="L6"/>
  <c r="O8"/>
  <c r="O6"/>
  <c r="J7"/>
  <c r="D7" s="1"/>
  <c r="P7"/>
  <c r="O7"/>
  <c r="M7"/>
  <c r="I8"/>
  <c r="C8" s="1"/>
  <c r="I6"/>
  <c r="C6" s="1"/>
  <c r="J6"/>
  <c r="J8"/>
  <c r="H8"/>
  <c r="G6"/>
  <c r="D8" l="1"/>
  <c r="D6"/>
  <c r="L10"/>
  <c r="L13" s="1"/>
  <c r="Q10"/>
  <c r="M10"/>
  <c r="J10"/>
  <c r="J22" s="1"/>
  <c r="I10"/>
  <c r="I22" s="1"/>
  <c r="D17"/>
  <c r="G10"/>
  <c r="G22" s="1"/>
  <c r="C17"/>
  <c r="F10"/>
  <c r="O10"/>
  <c r="O13" s="1"/>
  <c r="P10"/>
  <c r="E10"/>
  <c r="C16"/>
  <c r="C18"/>
  <c r="D16"/>
  <c r="H10"/>
  <c r="D18"/>
  <c r="D10" l="1"/>
  <c r="D22" s="1"/>
  <c r="F14"/>
  <c r="F22"/>
  <c r="H22"/>
  <c r="D14"/>
  <c r="C14"/>
  <c r="E22"/>
  <c r="C10"/>
  <c r="C22" s="1"/>
  <c r="B13"/>
</calcChain>
</file>

<file path=xl/sharedStrings.xml><?xml version="1.0" encoding="utf-8"?>
<sst xmlns="http://schemas.openxmlformats.org/spreadsheetml/2006/main" count="142" uniqueCount="118">
  <si>
    <t>ภาคกลาง</t>
  </si>
  <si>
    <t>เลขที่</t>
  </si>
  <si>
    <t>ยุทธศาสตร์</t>
  </si>
  <si>
    <t>ü</t>
  </si>
  <si>
    <t/>
  </si>
  <si>
    <t>N</t>
  </si>
  <si>
    <t xml:space="preserve"> </t>
  </si>
  <si>
    <t>ที่</t>
  </si>
  <si>
    <t>จำนวน</t>
  </si>
  <si>
    <t>บาท</t>
  </si>
  <si>
    <t>Y1</t>
  </si>
  <si>
    <t>Y2</t>
  </si>
  <si>
    <t>YM 1</t>
  </si>
  <si>
    <t>YM 2</t>
  </si>
  <si>
    <t>NM</t>
  </si>
  <si>
    <t>รวมทั้งหมด</t>
  </si>
  <si>
    <t xml:space="preserve">                                                                                                                   </t>
  </si>
  <si>
    <t xml:space="preserve">                                                                                    </t>
  </si>
  <si>
    <t xml:space="preserve">                                                                                                        </t>
  </si>
  <si>
    <t xml:space="preserve">                                                                                               </t>
  </si>
  <si>
    <t xml:space="preserve">                      </t>
  </si>
  <si>
    <t xml:space="preserve">         </t>
  </si>
  <si>
    <t>มุ่งเป็นฐานการผลิตและส่งออกสินค้าเกษตร อุตสาหกรรม และเกษตรอุตสาหกรรมที่ปลอดภัยเพื่อการบริโภคในประเทศและการส่งออก</t>
  </si>
  <si>
    <t>ส่งเสริมความสัมพันธ์และการค้าผ่านแดน</t>
  </si>
  <si>
    <t>ส่งเสริมการท่องเที่ยวเชิงอนุรักษ์</t>
  </si>
  <si>
    <t>3.ส่งเสริมการท่องเที่ยวเชิงอนุรักษ์</t>
  </si>
  <si>
    <t>2.ส่งเสริมความสัมพันธ์และการค้าผ่านแดน</t>
  </si>
  <si>
    <t>1.มุ่งเป็นฐานการผลิตและส่งออกสินค้าเกษตร อุตสาหกรรม และเกษตรอุตสาหกรรมที่ปลอดภัยเพื่อการบริโภคในประเทศและการส่งออก</t>
  </si>
  <si>
    <t>พัฒนาระบบการผลิตและการจัดการสินค้าเกษตรปลอดภัย (ด้านปศุสัตว์)</t>
  </si>
  <si>
    <t>พัฒนาระบบการผลิตและรับรองฟาร์มสัตว์น้ำ</t>
  </si>
  <si>
    <t>กร่ำแหล่งพ่อแม่พันธุ์ในแหล่งน้ำ</t>
  </si>
  <si>
    <t>กลุ่มจังหวัดภาคกลางตอนล่าง 1</t>
  </si>
  <si>
    <t>พัฒนาและปรับปรุงระบบการผลิตข้าวคุณภาพดี เพื่อการบริโภคและส่งออก</t>
  </si>
  <si>
    <t>พัฒนาโรงงานอุตสาหกรรมเข้าสู่ระบบมาตราฐานสากล</t>
  </si>
  <si>
    <t>การเพิ่มศักยภาพของ SMEs สาขาภาคการผลิตในภูมิภาคและท้องถิ่นด้านโลจิสติกส์และโซ่อุปทาน</t>
  </si>
  <si>
    <t>ยกระดับมาตรฐานตลาดกลางสินค้าเกษตร</t>
  </si>
  <si>
    <t>ส่งเสริมการจำหน่ายสินค้าและผลิตภัณฑ์ของสถาบันเกษตรกร</t>
  </si>
  <si>
    <t>มหกรรมปลาสวยงาม</t>
  </si>
  <si>
    <t>ศูนย์ส่งเสริมการผลิตกล้วยไม้ภาคกลางตอนล่าง 1</t>
  </si>
  <si>
    <t>ส่งเสริมการใช้พลังงานทดแทนและอนุรักษ์พลังงานแบบยั่งยืน ในชุมชน บ้าน วัด โรงเรียน</t>
  </si>
  <si>
    <t>ฟื้นฟูทรัพยากรสัตว์น้ำในลุ่มน้ำแม่กลองและท่าจีน</t>
  </si>
  <si>
    <t>สร้างเสริมศักยภาพพัฒนาการค้าผ่านแดนตามแนวเส้นทางทางเศรษฐกิจ SOUTHERN CORRIDOR:DAWEI – QUY NHON / VUNG TAU</t>
  </si>
  <si>
    <t>พัฒนาบุคลากรด้านการท่องเที่ยว</t>
  </si>
  <si>
    <t>เชื่อมโยงเส้นทางท่องเที่ยวทวารวดี 4 จังหวัด</t>
  </si>
  <si>
    <t>ส่งเสริมการขายสินค้าด้านการท่องเที่ยวกลุ่มจังหวัดใน 4 ภาค</t>
  </si>
  <si>
    <t>ส่งเสริมการมีส่วนร่วมด้านการท่องเที่ยวของชุมชนท้องถิ่น</t>
  </si>
  <si>
    <t>ปรับปรุงพัฒนางานบริการพื้นฐานด้านการท่องเที่ยว</t>
  </si>
  <si>
    <t>การจัดแสดงและจำหน่ายผลิตภัณฑ์ (OTOP)</t>
  </si>
  <si>
    <t>พัฒนาทางเพื่อการท่องเที่ยว</t>
  </si>
  <si>
    <t>ค่าใช้จ่ายในการบริหารงานกลุ่มจังหวัดแบบบูรณาการ</t>
  </si>
  <si>
    <t>วงเงินปี 2555 (บาท)</t>
  </si>
  <si>
    <t>วางผังชุมชนชายแดนบ้านพุน้ำร้อน ตำบลบ้านเก่า อำเภอเมือง จังหวัดกาญจนบุรี</t>
  </si>
  <si>
    <t>พัฒนาระบบการจัดการผลิตและจัดการสินค้าเกษตรปลอดภัย (ด้านพืช)</t>
  </si>
  <si>
    <t>พัฒนาระบบการผลิตและการจัดการสินค้าเกษตรปลอดภัย (จัดหาพันธุ์ปลาพื้นเมือง)</t>
  </si>
  <si>
    <t>พัฒนาระบบการผลิตและการจัดการสินค้าเกษตรอาหารปลอดภัย (ส่งเสริมการบูรณาการเพื่อขับเคลื่อนการปฏิบัติงาน)</t>
  </si>
  <si>
    <t xml:space="preserve"> 2 เดิม</t>
  </si>
  <si>
    <t>กิจกรรม/ความเห็น</t>
  </si>
  <si>
    <t xml:space="preserve">งานกินกุ้งปลอดภัย 4 จังหวัด (ราชบุรี นครปฐม สุพรรณบุรี และกาญจนบุรี) </t>
  </si>
  <si>
    <t>ปรับปรุงพัฒนาคุณภาพแหล่งน้ำของแม่น้ำท่าจีน แม่น้ำแม่กลอง และคูคลองสาขาสำหรับผลิตสินค้าเกษตรปลอดภัย</t>
  </si>
  <si>
    <t>ส่งเสริมการนำพลังงานทดแทนมาใช้ในขบวนการผลิตเพื่อเพิ่มผลผลิตและประหยัดพลังงานในกลุ่มวิสาหกิจหรือกลุ่มเกษตรกร</t>
  </si>
  <si>
    <t>พัฒนาระบบการผลิตและการจัดการสินค้าเกษตรปลอดภัย (จัดหาพันธุ์สัตว์น้ำเศรษฐกิจ)</t>
  </si>
  <si>
    <t>การศึกษาการเตรียมความพร้อมของกลุ่มจังหวัดภาคกลางตอนล่าง 1 ต่อโอกาสและผลกระทบของโครงการนิคมอุตสาหกรรมและท่าเรือน้ำลึกทวาย สหภาพพม่า</t>
  </si>
  <si>
    <t>พัฒนาการใช้สนามบิน พล.ร.9 เพื่อเปิดใช้ในการพาณิชย์</t>
  </si>
  <si>
    <t>จัดทำแผนพัฒนาพื้นที่กลุ่มจังหวัดภาคกลางตอนล่าง 1 เพื่อรองรับยุทธศาสตร์ทวาย</t>
  </si>
  <si>
    <t>พัฒนาแหล่งท่องเที่ยวและบริการสารสนเทศ</t>
  </si>
  <si>
    <t>จัดกิจกรรมส่งเสริมการท่องเที่ยว</t>
  </si>
  <si>
    <t>จัดสร้างซุ้มประตูเมืองทวารวดี (2 ประตู)</t>
  </si>
  <si>
    <t>ลำดับความสำคัญของจังหวัด</t>
  </si>
  <si>
    <t>เพิ่มประสิทธิภาพและผลิตภาพภาคอุตสาหกรรม</t>
  </si>
  <si>
    <r>
      <t xml:space="preserve">ประชาสัมพันธ์รณรงค์บริโภคอาหารปลอดภัย โดยมหกรรมสินค้าเกษตร และพัฒนาระบบการผลิตและตลาดเกษตรอินทรีย์ โดยการจัดสัมมนาเจ้าหน้าที่ที่เกี่ยวข้อง 300 รายอบรมเกษตรกร 340 ราย KM สัญจรเกษตรอินทรีย์ 4 ครั้ง 140 ราย จัดทำแปลงเรียนรู้เกษตรอินทรีย์ 235 ไร่ จัดทำฐานข้อมูลการผลิตและการตลาดอินทรีย์ 3 ระบบ ปรับปรุงศูนย์จำหน่ายผลิตภัณฑ์เกษตรอินทรีย์ 2 ศูนย์ จัดทำเอกสารเผยแพร่องค์ความรู้ และจัดนิทรรศการ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 </t>
    </r>
  </si>
  <si>
    <r>
      <t xml:space="preserve">ถ่ายทอดเทคโนโลยีการจัดการ 1,800 ราย พัฒนาปรับปรุงพันธุ์สัตว์ 1,800 ตัว ผสมเทียมโคเนื้อ-โคนม 1,800 ตัว ตรวจวิเคราะห์ผลิตภัณฑ์ 1,588 ตัวอย่าง ประชาสัมพันธ์อาหารปลอดภัย 4 จังหวัด และสร้างตราผลิตภัณฑ์ 1 ตรา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</si>
  <si>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สร้างเครือข่ายการรวมกลุ่มเกษตรกร ประเมินฟาร์มที่เข้าร่วมโครงการตามมาตรฐาน GAP ตรวจวิเคราะห์สารตกค้างในเนื้อสัตว์น้ำ/ปัจจัยการผลิต และตรวจติดตามฟาร์มเลี้ยงสัตว์น้ำที่ได้รับรองมาตรฐาน GAP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</si>
  <si>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สร้างกร่ำในแม่น้ำท่าจีน/แม่กลอง 16 แห่ง เพื่อเพิ่มปริมาณสัตว์น้ำ พร้อมจัดตั้งกลุ่มอาสาสมัครที่จัดตั้ง 16 กลุ่ม และฝึกอบรมอาสาสมัครอนุรักษ์พันธุ์สัตว์น้ำ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</si>
  <si>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t>กรมโรงงานอุตสาหกรรม/ภาคเอกชน</t>
  </si>
  <si>
    <r>
      <t xml:space="preserve">พัฒนาและปรับศูนย์บริการข้อมูลสารสนเทศ ปรับปรุงภูมิทัศน์แหล่งท่องเที่ยว และป้ายประชาสัมพันธ์แหล่งท่องเที่ยว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 แต่มีค่าจัดทำป้ายขนาดใหญ่ 8.9 ล้านบาท</t>
    </r>
  </si>
  <si>
    <r>
      <t xml:space="preserve">จัดหาพันธุ์ปลาพื้นเมืองและปล่อยพันธุ์ปลาลงในแหล่งน้ำเพื่อเพิ่มปริมาณพันธุ์ปลาพื้นเมืองในแหล่งน้ำกลุ่มจังหวัดกลางตอนล่าง 1 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</si>
  <si>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จัดกิจกรรมส่งเสริมการท่องเที่ยวกลุ่มจังหวัดภาคกลางตอนล่าง 1 ได้แก่ จัดงาน Old Ratchaburi/งานทวารวดีรำลึก/งานสะพานข้ามแม่น้ำแคว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</si>
  <si>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พัฒนาบุคลากรด้านการท่องเที่ยวหลักสูตรการให้บริการ (ต้อนรับ การจัดการโรงแรม อาสาสมัครนำเที่ยว ฯลฯ)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</si>
  <si>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จัดกิจกรรมส่งเสริมการขายสินค้าด้านการท่องเที่ยวกลุ่มจังหวัดจำนวน 2 ครั้ง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</si>
  <si>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จัดแสดงและจำหน่ายสินค้า OTOP (Road Show OTOP)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</si>
  <si>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เสริมผิวทางลาดยาง AC สายแยก ทล.321-วัดเขาสะพายแร้ง ระยะทาง 7 กม. ผ่าน อ.กำแพงแสน จ.นครปฐม อ.บ้านโป่ง จ.ราชบุรี อ.ท่ามะกา จ.กาญจนบุรี เพื่อส่งเสริมการท่องเที่ยว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</si>
  <si>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ก่อสร้างซุ้มประตูทางเข้ากลุ่มจังหวัดทางหลวงสายปิ่นเกล้า-นครชัยศรี(นครปฐม)  และทางหลวงสายเพชรเกษม(ราชบุรี)เพื่อส่งเสริมการท่องเที่ยวและเป็นสัญญาลักษณ์ของกลุ่มจังหวัด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</si>
  <si>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พัฒนาแหล่งท่องเที่ยวในชุมชนได้แก่ ส่งเสริมและพัฒนาชุมชนสถานีรถไฟนครปฐม จัดงานวิวาห์ตลาดน้ำเหล่าตั๊กลั๊ก ชุมชนตลาดน้ำคลองลัดพลี จัดแสดงศิลปวัฒนธรรมชุมชนวัดเจ็ดเสมียน พัฒนาและเชื่อมโยงแหล่งท่องเที่ยวเชิงเกษตรและเชิงวัฒนธรรม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 แต่น่าจะพิจารณาความจำเป็นการปรับปรุงศูนย์วัฒนธรรม 10.4 ล้านบาท</t>
    </r>
  </si>
  <si>
    <r>
      <t xml:space="preserve">ปรับปรุงภูมิทัศน์และสถานที่ท่องเที่ยว ในกลุ่มจังหวัด ได้แก่ สร้าง/ปรับปรุงห้องน้ำพิพิธภัณฑ์วัดม่วง จ.ราชบุรี ปรับปรุงภูมิทัศน์พิพิธภัณฑ์สถานแห่งชาติพระปฐมเจดีย์ จ.นครปฐม ปรับปรุงถนนบริเวณเจดีย์หลังโรงเรียนอู่ทองศึกษาลัย เชื่อมโยงสวนพฤษศาสตร์ จ.สุพรรณบุรรี ฯลฯ)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</si>
  <si>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จัดจ้างที่ปรึกษาศึกษาการจัดตั้งศูนย์กระจายสินค้าและตลาดกลาง/ศูนย์แสดงสินค้าของกลุ่มภาคกลางตอนล่าง 1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 </t>
    </r>
  </si>
  <si>
    <r>
      <t xml:space="preserve">ติดตั้งระบบรักษาความปลอดภัยโดยติดตั้งกล้องวงจรปิด ติดตั้งระบบตรวจสัมภาระแบบสายพาน ศึกษาดูงานสนามบินภายในประเทศ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ไม่มีรายละเอียดด้านความคุ้มค่าการลงทุนและแผนดำเนินงานที่ชัดเจน</t>
    </r>
  </si>
  <si>
    <r>
      <t xml:space="preserve">ศึกษาสำรวจเส้นทางการค้าและการลงทุนประเทศอนุภาคลุ่มแม่น้ำโขงเพื่อส่งเสริมการค้าและการลงทุน และการท่องเที่ยว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 </t>
    </r>
  </si>
  <si>
    <r>
      <t xml:space="preserve">จ้างศึกษาเพื่อวางแผนพัฒนาตำบลบ้านเก่า รองรับโครงการพัฒนาท่าเรือน้ำลึกทวาย ประเทศพม่า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 </t>
    </r>
  </si>
  <si>
    <r>
      <t xml:space="preserve">จ้างศึกษาเพื่อวางแผนพัฒนาพื้นที่กลุ่มจังหวัด รองรับโครงการพัฒนาท่าเรือน้ำลึกทวาย ประเทศพม่า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 </t>
    </r>
  </si>
  <si>
    <r>
      <t xml:space="preserve">ประชาสัมพันธ์สินค้าเกษตรปลอดภัยแก่กลุ่มเป้าหมาย 10 ชนิด และเชื่อมโยงตลาด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</si>
  <si>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เพิ่มศักยภาพผู้ประกอบ SME แปรรูปอาหาร เชน อุตสาหกรรมอาหารและเครื่องดื่ม ให้สามารถเขียน Logistics Mappingได้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</si>
  <si>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r>
      <t xml:space="preserve">พัฒนาอุตสาหกรรมแปรรูปเกษตรให้ได้มาตรฐาน GMP </t>
    </r>
    <r>
      <rPr>
        <u/>
        <sz val="9"/>
        <color theme="1"/>
        <rFont val="Tahoma"/>
        <family val="2"/>
      </rPr>
      <t xml:space="preserve">ความเห็น </t>
    </r>
    <r>
      <rPr>
        <sz val="9"/>
        <color theme="1"/>
        <rFont val="Tahoma"/>
        <family val="2"/>
      </rPr>
      <t>เป็นภารกิจปกติของหน่วยงาน</t>
    </r>
  </si>
  <si>
    <r>
      <t xml:space="preserve">ส่งเสริมให้ชุมชน วัด โรงเรียนในการใช้พลังงานทดแทน (จัดสัมมนาอบรม จัดซื้อวัสดุอุปกรณ์ประหยัดพลังงาน/เทคโนโลยีพลังงานทดแทน)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งบส่วนใหญ่เป็นค่าใช้จ่ายในการจัดซื้อครุภัณฑ์เพื่อแจกจ่ายแก่ประชาชนโดยตรงที่ไม่ควรเสนอขอเป็นคำของบประมาณของกลุ่มจังหวัด</t>
    </r>
  </si>
  <si>
    <t>เห็นควรสนับสนุนงบประมาณ</t>
  </si>
  <si>
    <t>ปรับลดงบประมาณ</t>
  </si>
  <si>
    <t>โครงการที่เสนอใช้งบประมาณกลุ่มจังหวัด</t>
  </si>
  <si>
    <t>ไม่ควรสนับสนุนงบประมาณ</t>
  </si>
  <si>
    <t>ปรับลดงบประมาณ (บาท)</t>
  </si>
  <si>
    <r>
      <t xml:space="preserve">จัดเส้นทางท่องเที่ยว/จัดแรลลี่เส้นทางท่องเที่ยว 4 จังหวัด เพื่อส่งเสริมการท่องเที่ยวเชื่อมโยงกลุ่มจังหวัด </t>
    </r>
    <r>
      <rPr>
        <u/>
        <sz val="9"/>
        <color theme="1"/>
        <rFont val="Tahoma"/>
        <family val="2"/>
      </rPr>
      <t>ความเห็น</t>
    </r>
    <r>
      <rPr>
        <sz val="9"/>
        <color theme="1"/>
        <rFont val="Tahoma"/>
        <family val="2"/>
      </rPr>
      <t xml:space="preserve"> สอดคล้องกับหลักเกณฑ์</t>
    </r>
  </si>
  <si>
    <t>ชื่อโครงการ</t>
  </si>
  <si>
    <t>เห็นควรสนับสนุนงบประมาณ (บาท)</t>
  </si>
  <si>
    <r>
      <t xml:space="preserve">ส่งเสริมกระบวนการเรียนรู้ในการลดต้นทุนการผลิตข้าวของเกษตรกรและสนับสนุนสารจุลินทรีย์ชีวภาพ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</si>
  <si>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(1) อบรมเกษตรกร/เจ้าหน้าที่/ผู้ที่เกี่ยวข้อง เพื่อให้ความรู้ การผลิต การแปรรูปและด้านการตลาดและศึกษาดูงานจากกลุ่มเกษตรกร/สถานที่ ที่ประสบความสำเร็จในการผลิตสินค้าเกษตรปลอดภัย (2) จัดจ้างที่ปรึกษา เพื่อจัดทำฐานข้อมูลเชิงบูรณาการ 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</si>
  <si>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(1) สถาบันเกษตรกร  สหกรณ์/กลุ่มเกษตรกร  กลุ่มอาชีพในสหกรณ์  กลุ่มผู้ผลิตสินค้าเกษตร อุปโภคบริโภค  จัดกิจกรรม  Event  marketing  จังหวัดละ  1  ครั้ง  แต่ละครั้งจัด  5  วัน (2) จัดสัมมนาให้ความรู้ผู้นำสมาชิกสถาบันเกษตรกร  สหกรณ์/กลุ่มเกษตรกร  กลุ่มอาชีพในสหกรณ์  กลุ่มผู้ผลิตสินค้าเกษตรอุปโภคบริโภค  ได้รับความรู้ในการบริหารจัดการ  การผลิต  และการตลาด  เป็นต้น 
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</si>
  <si>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จัดงานวันกินกุ้งปลอดภัย 4 จังหวัด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</si>
  <si>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จัดนิทรรศการเกี่ยวกับปลาสวยงามในท้องถิ่น /ปลาไทยหายาก/ แสดงตู้ปลาสวยงามและพรรณไม้น้ำ/ประวัติกลุ่มผู้เลี้ยงปลา จัดประกวดปลาสวยงาม/ประกวดการจัดตู้ปลา/ประกวดวาดภาพระบายสี จัดแสดงสินค้าปลาสวยงามและผลิตภัณฑ์ที่เกี่ยวข้อง </t>
    </r>
    <r>
      <rPr>
        <u/>
        <sz val="9"/>
        <color theme="1" tint="4.9989318521683403E-2"/>
        <rFont val="Tahoma"/>
        <family val="2"/>
      </rPr>
      <t xml:space="preserve">ความเห็น </t>
    </r>
    <r>
      <rPr>
        <sz val="9"/>
        <color theme="1" tint="4.9989318521683403E-2"/>
        <rFont val="Tahoma"/>
        <family val="2"/>
      </rPr>
      <t>สอดคล้องกับหลักเกณฑ์</t>
    </r>
  </si>
  <si>
    <r>
      <t xml:space="preserve">สร้างองค์ความรู้เพื่อลดมลพิษทางน้ำให้ชุมชนเกษตรกรและสถานประกอบการ ปรับปรุงและพัฒนาระบบฐานข้อมูลและทำเนียบภูมิปัญญาท้องถิ่นเกี่ยวกับการดูแลรักษาแม่น้ำ คู คลอง แก้ไข/ปรับปรุงคุณภาพน้ำและสภาพลำน้ำของแม่น้ำและคูคลองสาขา สร้างกลไกทางสังคมและกฎหมายเพื่อดูแลและส่งเสริมคุณภาพคลองสวย น้ำใส และติดตามประเมินผล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</si>
  <si>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อบรมเกษตรกรผู้ปลูกกล้วยไม้เพื่อพัฒนาคุณภาพการผลิต ปรับปรุงศูนย์ส่งเสริมการผลิตกล้วยไม้ครบวงจร เพื่อเป็นศูนย์กลางรวบรวบผลผลิตเกษตรกร 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</si>
  <si>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สร้างแหล่งที่อยู่อาศัยสัตว์น้ำ/ กำหนดพื้นที่บริเวณการสร้างเป็นเขตห้ามทำการประมง จัดตั้งกลุ่มอาสาสมัครอนุรักษ์สัตว์น้ำ ฝึกอบรมกลุ่มอาสาสมัครอนุรักษ์สัตว์น้ำ/ ปล่อยพันธุ์สัตว์น้ำในแหล่งที่จัดสร้าง/ให้อาหารเสริม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</si>
  <si>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ประชาสัมพันธ์ รับสมัคร เก็บข้อมูลการใช้พลังงาน คัดเลือกกลุ่มวิสาหกิจชุมชุม/กลุ่มเกษตรกรที่มีความพร้อมและสนใจเข้าร่วมโครงการฯ สำรวจวิเคราะห์ศักยภาพความเหมาะสม  และกำหนดวิธีการ หรือมาตรการ เพื่อเพิ่มประสิทธิภาพการใช้พลังงานในขบวนการผลิต ฝึกอบรมให้ความรู้ เพื่อสร้างผู้จัดการด้านพลังงานประจำกลุ่มวิสาหกิจชุมชน/กลุ่มเกษตรกร  และการให้ความรู้เทคโนโลยีด้านพลังงาน ส่งเสริมสนับสนุนเทคโนโลยีด้านพลังงานทดแทนและอนุรักษ์พลังงาน (แสงอาทิตย์,ลม,น้ำ,ชีวภาพ,ชีวมวล,เทคโนโลยีประหยัดพลังงาน)  พร้อมปรับปรุงและพัฒนากระบวนการผลิตที่เหมาะสม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สอดคล้องนโยบายรัฐบาล</t>
    </r>
  </si>
  <si>
    <r>
      <t>ปล่อยพันธุ์ปลาเศรษฐกิจและพันธุ์กุ้งก้ามกรามในแม่น้ำท่าจีน และแม่กลอง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</si>
  <si>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r>
      <t xml:space="preserve">จัดจ้างที่ปรึกษา เพื่อวิเคราะห์ปัญหา และช่วยจัดทำระบบ หรือมีมาตรการเพื่อ
ลดการสูญเสียในการผลิต </t>
    </r>
    <r>
      <rPr>
        <u/>
        <sz val="9"/>
        <color theme="1" tint="4.9989318521683403E-2"/>
        <rFont val="Tahoma"/>
        <family val="2"/>
      </rPr>
      <t>ความเห็น</t>
    </r>
    <r>
      <rPr>
        <sz val="9"/>
        <color theme="1" tint="4.9989318521683403E-2"/>
        <rFont val="Tahoma"/>
        <family val="2"/>
      </rPr>
      <t xml:space="preserve"> สอดคล้องกับหลักเกณฑ์</t>
    </r>
  </si>
  <si>
    <t xml:space="preserve"> สรุปข้อเสนอและผลการพิจารณา</t>
  </si>
  <si>
    <r>
      <t>แผนพัฒนา</t>
    </r>
    <r>
      <rPr>
        <b/>
        <u/>
        <sz val="16"/>
        <rFont val="BrowalliaUPC"/>
        <family val="2"/>
        <charset val="222"/>
      </rPr>
      <t xml:space="preserve">กลุ่มจังหวัดภาคกลางตอนล่าง 1 </t>
    </r>
    <r>
      <rPr>
        <b/>
        <sz val="16"/>
        <rFont val="BrowalliaUPC"/>
        <family val="2"/>
        <charset val="222"/>
      </rPr>
      <t xml:space="preserve">ที่นำเสนอให้พิจารณาประกอบด้วย 3 ยุทธศาสตร์ </t>
    </r>
  </si>
  <si>
    <t>โดยแต่ละยุทธศาสตร์มีแผนงาน/โครงการ และวงเงินสรุปได้ ดังนี้</t>
  </si>
  <si>
    <t>สรุปผลการพิจารณา</t>
  </si>
  <si>
    <t>แผนปฏิบัติราชการประจำปี 2555 กลุ่มจังหวัดภาคกลางตอนล่าง 1</t>
  </si>
  <si>
    <t>(นครปฐม กาญจนบุรี ราชบุรี สุพรรณบุรี)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</si>
</sst>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</numFmts>
  <fonts count="3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6"/>
      <color indexed="8"/>
      <name val="Browallia New"/>
      <family val="2"/>
    </font>
    <font>
      <b/>
      <sz val="16"/>
      <name val="Browallia New"/>
      <family val="2"/>
    </font>
    <font>
      <b/>
      <sz val="16"/>
      <color indexed="8"/>
      <name val="Browallia New"/>
      <family val="2"/>
    </font>
    <font>
      <sz val="11"/>
      <color indexed="8"/>
      <name val="Wingdings"/>
      <charset val="2"/>
    </font>
    <font>
      <sz val="16"/>
      <name val="Browallia New"/>
      <family val="2"/>
    </font>
    <font>
      <b/>
      <sz val="16"/>
      <name val="BrowalliaUPC"/>
      <family val="2"/>
      <charset val="222"/>
    </font>
    <font>
      <sz val="16"/>
      <name val="BrowalliaUPC"/>
      <family val="2"/>
      <charset val="222"/>
    </font>
    <font>
      <b/>
      <u/>
      <sz val="16"/>
      <name val="BrowalliaUPC"/>
      <family val="2"/>
      <charset val="222"/>
    </font>
    <font>
      <sz val="14"/>
      <name val="Arial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  <charset val="222"/>
    </font>
    <font>
      <sz val="10"/>
      <color indexed="8"/>
      <name val="Arial"/>
      <family val="2"/>
    </font>
    <font>
      <sz val="11"/>
      <color indexed="8"/>
      <name val="Wingdings"/>
      <charset val="2"/>
    </font>
    <font>
      <sz val="9"/>
      <color indexed="8"/>
      <name val="Wingdings"/>
      <charset val="2"/>
    </font>
    <font>
      <sz val="9"/>
      <color indexed="10"/>
      <name val="Tahoma"/>
      <family val="2"/>
    </font>
    <font>
      <sz val="9"/>
      <color theme="1" tint="4.9989318521683403E-2"/>
      <name val="Tahoma"/>
      <family val="2"/>
    </font>
    <font>
      <sz val="9"/>
      <color theme="1" tint="4.9989318521683403E-2"/>
      <name val="Tahoma"/>
      <family val="2"/>
      <charset val="222"/>
    </font>
    <font>
      <sz val="11"/>
      <color theme="1" tint="4.9989318521683403E-2"/>
      <name val="Wingdings"/>
      <charset val="2"/>
    </font>
    <font>
      <sz val="10"/>
      <color theme="1" tint="4.9989318521683403E-2"/>
      <name val="Arial"/>
      <family val="2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u/>
      <sz val="9"/>
      <color theme="1"/>
      <name val="Tahoma"/>
      <family val="2"/>
    </font>
    <font>
      <sz val="11"/>
      <color theme="1"/>
      <name val="Wingdings"/>
      <charset val="2"/>
    </font>
    <font>
      <sz val="10"/>
      <color theme="1"/>
      <name val="Arial"/>
      <family val="2"/>
    </font>
    <font>
      <u/>
      <sz val="9"/>
      <color theme="1" tint="4.9989318521683403E-2"/>
      <name val="Tahoma"/>
      <family val="2"/>
    </font>
    <font>
      <sz val="11"/>
      <color indexed="8"/>
      <name val="Tahoma"/>
      <family val="2"/>
      <charset val="222"/>
    </font>
    <font>
      <sz val="24"/>
      <color indexed="8"/>
      <name val="Tahoma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9" fillId="0" borderId="0"/>
  </cellStyleXfs>
  <cellXfs count="131">
    <xf numFmtId="0" fontId="0" fillId="0" borderId="0" xfId="0"/>
    <xf numFmtId="0" fontId="3" fillId="0" borderId="0" xfId="0" applyFont="1"/>
    <xf numFmtId="3" fontId="5" fillId="0" borderId="2" xfId="0" applyNumberFormat="1" applyFont="1" applyFill="1" applyBorder="1" applyAlignment="1">
      <alignment horizontal="center" wrapText="1"/>
    </xf>
    <xf numFmtId="3" fontId="5" fillId="0" borderId="2" xfId="1" applyNumberFormat="1" applyFont="1" applyFill="1" applyBorder="1" applyAlignment="1">
      <alignment horizont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right"/>
    </xf>
    <xf numFmtId="3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3" fontId="3" fillId="0" borderId="0" xfId="1" applyFont="1"/>
    <xf numFmtId="0" fontId="6" fillId="0" borderId="4" xfId="0" applyFont="1" applyBorder="1" applyAlignment="1">
      <alignment horizontal="center"/>
    </xf>
    <xf numFmtId="43" fontId="5" fillId="0" borderId="0" xfId="1" applyFont="1"/>
    <xf numFmtId="188" fontId="0" fillId="0" borderId="0" xfId="1" applyNumberFormat="1" applyFont="1"/>
    <xf numFmtId="3" fontId="0" fillId="0" borderId="0" xfId="0" applyNumberFormat="1"/>
    <xf numFmtId="187" fontId="0" fillId="0" borderId="0" xfId="0" applyNumberFormat="1"/>
    <xf numFmtId="3" fontId="5" fillId="0" borderId="2" xfId="0" applyNumberFormat="1" applyFont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7" fillId="0" borderId="2" xfId="0" applyFont="1" applyBorder="1"/>
    <xf numFmtId="0" fontId="7" fillId="0" borderId="5" xfId="0" applyFont="1" applyBorder="1"/>
    <xf numFmtId="0" fontId="7" fillId="0" borderId="2" xfId="0" applyFont="1" applyBorder="1" applyAlignment="1">
      <alignment wrapText="1"/>
    </xf>
    <xf numFmtId="0" fontId="13" fillId="0" borderId="0" xfId="0" applyFont="1" applyFill="1" applyBorder="1"/>
    <xf numFmtId="0" fontId="14" fillId="0" borderId="0" xfId="0" applyFont="1" applyFill="1" applyBorder="1"/>
    <xf numFmtId="43" fontId="14" fillId="0" borderId="0" xfId="1" applyNumberFormat="1" applyFont="1" applyFill="1" applyBorder="1"/>
    <xf numFmtId="43" fontId="12" fillId="0" borderId="0" xfId="1" applyNumberFormat="1" applyFont="1" applyFill="1" applyAlignment="1">
      <alignment horizontal="center" wrapText="1"/>
    </xf>
    <xf numFmtId="0" fontId="15" fillId="0" borderId="0" xfId="0" applyFont="1" applyFill="1"/>
    <xf numFmtId="0" fontId="14" fillId="0" borderId="0" xfId="0" applyFont="1" applyFill="1"/>
    <xf numFmtId="43" fontId="14" fillId="0" borderId="0" xfId="1" applyNumberFormat="1" applyFont="1" applyFill="1"/>
    <xf numFmtId="0" fontId="11" fillId="0" borderId="0" xfId="0" applyFont="1"/>
    <xf numFmtId="43" fontId="13" fillId="0" borderId="2" xfId="1" applyNumberFormat="1" applyFont="1" applyFill="1" applyBorder="1" applyAlignment="1">
      <alignment horizontal="center" vertical="center" wrapText="1"/>
    </xf>
    <xf numFmtId="43" fontId="18" fillId="0" borderId="0" xfId="1" applyNumberFormat="1" applyFont="1" applyFill="1" applyAlignment="1">
      <alignment wrapText="1"/>
    </xf>
    <xf numFmtId="43" fontId="18" fillId="0" borderId="0" xfId="1" applyNumberFormat="1" applyFont="1" applyFill="1" applyAlignment="1">
      <alignment horizontal="right" wrapText="1"/>
    </xf>
    <xf numFmtId="43" fontId="24" fillId="0" borderId="2" xfId="1" applyNumberFormat="1" applyFont="1" applyFill="1" applyBorder="1" applyAlignment="1">
      <alignment horizontal="center" vertical="center" wrapText="1"/>
    </xf>
    <xf numFmtId="43" fontId="23" fillId="0" borderId="0" xfId="1" applyNumberFormat="1" applyFont="1" applyFill="1" applyAlignment="1">
      <alignment horizontal="center" wrapText="1"/>
    </xf>
    <xf numFmtId="0" fontId="15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16" fillId="0" borderId="10" xfId="0" applyFont="1" applyBorder="1" applyAlignment="1">
      <alignment horizontal="right" vertical="top"/>
    </xf>
    <xf numFmtId="0" fontId="12" fillId="0" borderId="1" xfId="0" applyFont="1" applyFill="1" applyBorder="1" applyAlignment="1">
      <alignment horizontal="center" vertical="top"/>
    </xf>
    <xf numFmtId="0" fontId="23" fillId="0" borderId="9" xfId="0" applyFont="1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0" fontId="12" fillId="0" borderId="7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7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vertical="top" wrapText="1"/>
    </xf>
    <xf numFmtId="3" fontId="12" fillId="0" borderId="7" xfId="0" applyNumberFormat="1" applyFont="1" applyBorder="1" applyAlignment="1">
      <alignment horizontal="right" vertical="top" wrapText="1"/>
    </xf>
    <xf numFmtId="0" fontId="12" fillId="0" borderId="7" xfId="0" applyFont="1" applyFill="1" applyBorder="1" applyAlignment="1">
      <alignment horizontal="center" vertical="top"/>
    </xf>
    <xf numFmtId="3" fontId="12" fillId="0" borderId="7" xfId="0" applyNumberFormat="1" applyFont="1" applyBorder="1" applyAlignment="1">
      <alignment vertical="top"/>
    </xf>
    <xf numFmtId="0" fontId="19" fillId="0" borderId="7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left" vertical="top" wrapText="1"/>
    </xf>
    <xf numFmtId="0" fontId="19" fillId="0" borderId="7" xfId="0" applyFont="1" applyBorder="1" applyAlignment="1">
      <alignment vertical="top" wrapText="1"/>
    </xf>
    <xf numFmtId="3" fontId="19" fillId="0" borderId="7" xfId="0" applyNumberFormat="1" applyFont="1" applyBorder="1" applyAlignment="1">
      <alignment horizontal="right" vertical="top" wrapText="1"/>
    </xf>
    <xf numFmtId="0" fontId="21" fillId="0" borderId="10" xfId="0" applyFont="1" applyBorder="1" applyAlignment="1">
      <alignment horizontal="right" vertical="top"/>
    </xf>
    <xf numFmtId="49" fontId="19" fillId="0" borderId="7" xfId="0" applyNumberFormat="1" applyFont="1" applyFill="1" applyBorder="1" applyAlignment="1">
      <alignment horizontal="center" vertical="top"/>
    </xf>
    <xf numFmtId="0" fontId="19" fillId="0" borderId="7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vertical="top"/>
    </xf>
    <xf numFmtId="0" fontId="16" fillId="0" borderId="10" xfId="0" applyFont="1" applyFill="1" applyBorder="1" applyAlignment="1">
      <alignment horizontal="right" vertical="top"/>
    </xf>
    <xf numFmtId="0" fontId="12" fillId="0" borderId="10" xfId="0" applyFont="1" applyFill="1" applyBorder="1" applyAlignment="1">
      <alignment horizontal="right" vertical="top"/>
    </xf>
    <xf numFmtId="0" fontId="16" fillId="0" borderId="8" xfId="0" applyFont="1" applyBorder="1" applyAlignment="1">
      <alignment horizontal="center" vertical="top"/>
    </xf>
    <xf numFmtId="3" fontId="12" fillId="0" borderId="8" xfId="0" applyNumberFormat="1" applyFont="1" applyBorder="1" applyAlignment="1">
      <alignment vertical="top"/>
    </xf>
    <xf numFmtId="0" fontId="16" fillId="0" borderId="7" xfId="0" applyFont="1" applyBorder="1" applyAlignment="1">
      <alignment horizontal="center" vertical="top"/>
    </xf>
    <xf numFmtId="0" fontId="23" fillId="2" borderId="7" xfId="0" applyFont="1" applyFill="1" applyBorder="1" applyAlignment="1">
      <alignment horizontal="left" vertical="top" wrapText="1"/>
    </xf>
    <xf numFmtId="0" fontId="23" fillId="2" borderId="7" xfId="0" applyFont="1" applyFill="1" applyBorder="1" applyAlignment="1">
      <alignment horizontal="center" vertical="top" wrapText="1"/>
    </xf>
    <xf numFmtId="0" fontId="17" fillId="0" borderId="10" xfId="0" applyFont="1" applyFill="1" applyBorder="1" applyAlignment="1" applyProtection="1">
      <alignment horizontal="right" vertical="top"/>
      <protection locked="0"/>
    </xf>
    <xf numFmtId="0" fontId="23" fillId="0" borderId="7" xfId="0" applyFont="1" applyBorder="1" applyAlignment="1">
      <alignment vertical="top" wrapText="1"/>
    </xf>
    <xf numFmtId="3" fontId="23" fillId="0" borderId="7" xfId="0" applyNumberFormat="1" applyFont="1" applyBorder="1" applyAlignment="1">
      <alignment vertical="top"/>
    </xf>
    <xf numFmtId="0" fontId="26" fillId="0" borderId="10" xfId="0" applyFont="1" applyBorder="1" applyAlignment="1">
      <alignment horizontal="right" vertical="top"/>
    </xf>
    <xf numFmtId="0" fontId="26" fillId="0" borderId="7" xfId="0" applyFont="1" applyBorder="1" applyAlignment="1">
      <alignment horizontal="center" vertical="top"/>
    </xf>
    <xf numFmtId="0" fontId="27" fillId="0" borderId="0" xfId="0" applyFont="1" applyFill="1" applyAlignment="1">
      <alignment vertical="top"/>
    </xf>
    <xf numFmtId="43" fontId="12" fillId="0" borderId="10" xfId="1" applyNumberFormat="1" applyFont="1" applyFill="1" applyBorder="1" applyAlignment="1">
      <alignment horizontal="right" vertical="top" wrapText="1"/>
    </xf>
    <xf numFmtId="43" fontId="23" fillId="0" borderId="10" xfId="1" applyNumberFormat="1" applyFont="1" applyFill="1" applyBorder="1" applyAlignment="1">
      <alignment horizontal="right" vertical="top" wrapText="1"/>
    </xf>
    <xf numFmtId="0" fontId="23" fillId="0" borderId="7" xfId="0" applyFont="1" applyFill="1" applyBorder="1" applyAlignment="1">
      <alignment horizontal="center" vertical="top"/>
    </xf>
    <xf numFmtId="0" fontId="12" fillId="0" borderId="7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0" borderId="10" xfId="0" applyFont="1" applyBorder="1" applyAlignment="1">
      <alignment vertical="top" wrapText="1"/>
    </xf>
    <xf numFmtId="3" fontId="12" fillId="0" borderId="8" xfId="0" applyNumberFormat="1" applyFont="1" applyBorder="1" applyAlignment="1">
      <alignment horizontal="right" vertical="top" wrapText="1"/>
    </xf>
    <xf numFmtId="0" fontId="12" fillId="0" borderId="11" xfId="0" applyFont="1" applyFill="1" applyBorder="1" applyAlignment="1">
      <alignment horizontal="right" vertical="top"/>
    </xf>
    <xf numFmtId="0" fontId="14" fillId="0" borderId="0" xfId="0" applyFont="1" applyFill="1" applyAlignment="1">
      <alignment vertical="top"/>
    </xf>
    <xf numFmtId="43" fontId="14" fillId="0" borderId="0" xfId="1" applyNumberFormat="1" applyFont="1" applyFill="1" applyAlignment="1">
      <alignment vertical="top"/>
    </xf>
    <xf numFmtId="43" fontId="12" fillId="0" borderId="0" xfId="1" applyNumberFormat="1" applyFont="1" applyFill="1" applyAlignment="1">
      <alignment horizontal="center" vertical="top" wrapText="1"/>
    </xf>
    <xf numFmtId="0" fontId="18" fillId="0" borderId="0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center" vertical="top" wrapText="1"/>
    </xf>
    <xf numFmtId="43" fontId="18" fillId="0" borderId="0" xfId="1" applyNumberFormat="1" applyFont="1" applyFill="1" applyBorder="1" applyAlignment="1">
      <alignment horizontal="right" vertical="top" wrapText="1"/>
    </xf>
    <xf numFmtId="43" fontId="23" fillId="0" borderId="0" xfId="1" applyNumberFormat="1" applyFont="1" applyFill="1" applyBorder="1" applyAlignment="1">
      <alignment horizontal="center" vertical="top" wrapText="1"/>
    </xf>
    <xf numFmtId="43" fontId="18" fillId="0" borderId="0" xfId="1" applyNumberFormat="1" applyFont="1" applyFill="1" applyAlignment="1">
      <alignment horizontal="right" vertical="top" wrapText="1"/>
    </xf>
    <xf numFmtId="43" fontId="23" fillId="0" borderId="0" xfId="1" applyNumberFormat="1" applyFont="1" applyFill="1" applyAlignment="1">
      <alignment horizontal="center" vertical="top" wrapText="1"/>
    </xf>
    <xf numFmtId="43" fontId="12" fillId="0" borderId="0" xfId="1" applyNumberFormat="1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/>
    </xf>
    <xf numFmtId="0" fontId="19" fillId="2" borderId="7" xfId="0" applyFont="1" applyFill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top"/>
    </xf>
    <xf numFmtId="0" fontId="15" fillId="0" borderId="7" xfId="0" applyFont="1" applyFill="1" applyBorder="1" applyAlignment="1">
      <alignment horizontal="center" vertical="top"/>
    </xf>
    <xf numFmtId="0" fontId="17" fillId="0" borderId="10" xfId="0" applyFont="1" applyFill="1" applyBorder="1" applyAlignment="1" applyProtection="1">
      <alignment horizontal="center" vertical="top"/>
      <protection locked="0"/>
    </xf>
    <xf numFmtId="0" fontId="5" fillId="0" borderId="0" xfId="0" applyFont="1"/>
    <xf numFmtId="3" fontId="5" fillId="0" borderId="1" xfId="0" applyNumberFormat="1" applyFont="1" applyFill="1" applyBorder="1" applyAlignment="1">
      <alignment horizontal="center" wrapText="1"/>
    </xf>
    <xf numFmtId="3" fontId="5" fillId="0" borderId="1" xfId="1" applyNumberFormat="1" applyFont="1" applyFill="1" applyBorder="1" applyAlignment="1">
      <alignment horizontal="center" wrapText="1"/>
    </xf>
    <xf numFmtId="3" fontId="3" fillId="0" borderId="3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right" vertical="top" wrapText="1"/>
    </xf>
    <xf numFmtId="0" fontId="12" fillId="0" borderId="15" xfId="0" applyFont="1" applyFill="1" applyBorder="1" applyAlignment="1">
      <alignment horizontal="right" vertical="top"/>
    </xf>
    <xf numFmtId="0" fontId="12" fillId="0" borderId="5" xfId="0" applyFont="1" applyFill="1" applyBorder="1" applyAlignment="1">
      <alignment horizontal="center" vertical="top"/>
    </xf>
    <xf numFmtId="0" fontId="18" fillId="0" borderId="5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center" vertical="top" wrapText="1"/>
    </xf>
    <xf numFmtId="3" fontId="19" fillId="0" borderId="7" xfId="0" applyNumberFormat="1" applyFont="1" applyBorder="1" applyAlignment="1">
      <alignment vertical="top"/>
    </xf>
    <xf numFmtId="3" fontId="12" fillId="0" borderId="7" xfId="0" applyNumberFormat="1" applyFont="1" applyFill="1" applyBorder="1" applyAlignment="1">
      <alignment vertical="top"/>
    </xf>
    <xf numFmtId="0" fontId="30" fillId="0" borderId="0" xfId="2" applyFont="1" applyAlignment="1">
      <alignment horizontal="center"/>
    </xf>
    <xf numFmtId="0" fontId="30" fillId="0" borderId="0" xfId="2" applyFont="1"/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5" fillId="0" borderId="1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/>
    <xf numFmtId="3" fontId="5" fillId="0" borderId="1" xfId="0" applyNumberFormat="1" applyFont="1" applyBorder="1" applyAlignment="1">
      <alignment horizontal="center" vertical="center"/>
    </xf>
    <xf numFmtId="3" fontId="5" fillId="0" borderId="5" xfId="0" applyNumberFormat="1" applyFont="1" applyBorder="1"/>
    <xf numFmtId="3" fontId="3" fillId="0" borderId="1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A11"/>
  <sheetViews>
    <sheetView workbookViewId="0">
      <selection activeCell="D5" sqref="D5"/>
    </sheetView>
  </sheetViews>
  <sheetFormatPr defaultRowHeight="30"/>
  <cols>
    <col min="1" max="1" width="138.85546875" style="114" customWidth="1"/>
    <col min="2" max="256" width="9.140625" style="114"/>
    <col min="257" max="257" width="138.85546875" style="114" customWidth="1"/>
    <col min="258" max="512" width="9.140625" style="114"/>
    <col min="513" max="513" width="138.85546875" style="114" customWidth="1"/>
    <col min="514" max="768" width="9.140625" style="114"/>
    <col min="769" max="769" width="138.85546875" style="114" customWidth="1"/>
    <col min="770" max="1024" width="9.140625" style="114"/>
    <col min="1025" max="1025" width="138.85546875" style="114" customWidth="1"/>
    <col min="1026" max="1280" width="9.140625" style="114"/>
    <col min="1281" max="1281" width="138.85546875" style="114" customWidth="1"/>
    <col min="1282" max="1536" width="9.140625" style="114"/>
    <col min="1537" max="1537" width="138.85546875" style="114" customWidth="1"/>
    <col min="1538" max="1792" width="9.140625" style="114"/>
    <col min="1793" max="1793" width="138.85546875" style="114" customWidth="1"/>
    <col min="1794" max="2048" width="9.140625" style="114"/>
    <col min="2049" max="2049" width="138.85546875" style="114" customWidth="1"/>
    <col min="2050" max="2304" width="9.140625" style="114"/>
    <col min="2305" max="2305" width="138.85546875" style="114" customWidth="1"/>
    <col min="2306" max="2560" width="9.140625" style="114"/>
    <col min="2561" max="2561" width="138.85546875" style="114" customWidth="1"/>
    <col min="2562" max="2816" width="9.140625" style="114"/>
    <col min="2817" max="2817" width="138.85546875" style="114" customWidth="1"/>
    <col min="2818" max="3072" width="9.140625" style="114"/>
    <col min="3073" max="3073" width="138.85546875" style="114" customWidth="1"/>
    <col min="3074" max="3328" width="9.140625" style="114"/>
    <col min="3329" max="3329" width="138.85546875" style="114" customWidth="1"/>
    <col min="3330" max="3584" width="9.140625" style="114"/>
    <col min="3585" max="3585" width="138.85546875" style="114" customWidth="1"/>
    <col min="3586" max="3840" width="9.140625" style="114"/>
    <col min="3841" max="3841" width="138.85546875" style="114" customWidth="1"/>
    <col min="3842" max="4096" width="9.140625" style="114"/>
    <col min="4097" max="4097" width="138.85546875" style="114" customWidth="1"/>
    <col min="4098" max="4352" width="9.140625" style="114"/>
    <col min="4353" max="4353" width="138.85546875" style="114" customWidth="1"/>
    <col min="4354" max="4608" width="9.140625" style="114"/>
    <col min="4609" max="4609" width="138.85546875" style="114" customWidth="1"/>
    <col min="4610" max="4864" width="9.140625" style="114"/>
    <col min="4865" max="4865" width="138.85546875" style="114" customWidth="1"/>
    <col min="4866" max="5120" width="9.140625" style="114"/>
    <col min="5121" max="5121" width="138.85546875" style="114" customWidth="1"/>
    <col min="5122" max="5376" width="9.140625" style="114"/>
    <col min="5377" max="5377" width="138.85546875" style="114" customWidth="1"/>
    <col min="5378" max="5632" width="9.140625" style="114"/>
    <col min="5633" max="5633" width="138.85546875" style="114" customWidth="1"/>
    <col min="5634" max="5888" width="9.140625" style="114"/>
    <col min="5889" max="5889" width="138.85546875" style="114" customWidth="1"/>
    <col min="5890" max="6144" width="9.140625" style="114"/>
    <col min="6145" max="6145" width="138.85546875" style="114" customWidth="1"/>
    <col min="6146" max="6400" width="9.140625" style="114"/>
    <col min="6401" max="6401" width="138.85546875" style="114" customWidth="1"/>
    <col min="6402" max="6656" width="9.140625" style="114"/>
    <col min="6657" max="6657" width="138.85546875" style="114" customWidth="1"/>
    <col min="6658" max="6912" width="9.140625" style="114"/>
    <col min="6913" max="6913" width="138.85546875" style="114" customWidth="1"/>
    <col min="6914" max="7168" width="9.140625" style="114"/>
    <col min="7169" max="7169" width="138.85546875" style="114" customWidth="1"/>
    <col min="7170" max="7424" width="9.140625" style="114"/>
    <col min="7425" max="7425" width="138.85546875" style="114" customWidth="1"/>
    <col min="7426" max="7680" width="9.140625" style="114"/>
    <col min="7681" max="7681" width="138.85546875" style="114" customWidth="1"/>
    <col min="7682" max="7936" width="9.140625" style="114"/>
    <col min="7937" max="7937" width="138.85546875" style="114" customWidth="1"/>
    <col min="7938" max="8192" width="9.140625" style="114"/>
    <col min="8193" max="8193" width="138.85546875" style="114" customWidth="1"/>
    <col min="8194" max="8448" width="9.140625" style="114"/>
    <col min="8449" max="8449" width="138.85546875" style="114" customWidth="1"/>
    <col min="8450" max="8704" width="9.140625" style="114"/>
    <col min="8705" max="8705" width="138.85546875" style="114" customWidth="1"/>
    <col min="8706" max="8960" width="9.140625" style="114"/>
    <col min="8961" max="8961" width="138.85546875" style="114" customWidth="1"/>
    <col min="8962" max="9216" width="9.140625" style="114"/>
    <col min="9217" max="9217" width="138.85546875" style="114" customWidth="1"/>
    <col min="9218" max="9472" width="9.140625" style="114"/>
    <col min="9473" max="9473" width="138.85546875" style="114" customWidth="1"/>
    <col min="9474" max="9728" width="9.140625" style="114"/>
    <col min="9729" max="9729" width="138.85546875" style="114" customWidth="1"/>
    <col min="9730" max="9984" width="9.140625" style="114"/>
    <col min="9985" max="9985" width="138.85546875" style="114" customWidth="1"/>
    <col min="9986" max="10240" width="9.140625" style="114"/>
    <col min="10241" max="10241" width="138.85546875" style="114" customWidth="1"/>
    <col min="10242" max="10496" width="9.140625" style="114"/>
    <col min="10497" max="10497" width="138.85546875" style="114" customWidth="1"/>
    <col min="10498" max="10752" width="9.140625" style="114"/>
    <col min="10753" max="10753" width="138.85546875" style="114" customWidth="1"/>
    <col min="10754" max="11008" width="9.140625" style="114"/>
    <col min="11009" max="11009" width="138.85546875" style="114" customWidth="1"/>
    <col min="11010" max="11264" width="9.140625" style="114"/>
    <col min="11265" max="11265" width="138.85546875" style="114" customWidth="1"/>
    <col min="11266" max="11520" width="9.140625" style="114"/>
    <col min="11521" max="11521" width="138.85546875" style="114" customWidth="1"/>
    <col min="11522" max="11776" width="9.140625" style="114"/>
    <col min="11777" max="11777" width="138.85546875" style="114" customWidth="1"/>
    <col min="11778" max="12032" width="9.140625" style="114"/>
    <col min="12033" max="12033" width="138.85546875" style="114" customWidth="1"/>
    <col min="12034" max="12288" width="9.140625" style="114"/>
    <col min="12289" max="12289" width="138.85546875" style="114" customWidth="1"/>
    <col min="12290" max="12544" width="9.140625" style="114"/>
    <col min="12545" max="12545" width="138.85546875" style="114" customWidth="1"/>
    <col min="12546" max="12800" width="9.140625" style="114"/>
    <col min="12801" max="12801" width="138.85546875" style="114" customWidth="1"/>
    <col min="12802" max="13056" width="9.140625" style="114"/>
    <col min="13057" max="13057" width="138.85546875" style="114" customWidth="1"/>
    <col min="13058" max="13312" width="9.140625" style="114"/>
    <col min="13313" max="13313" width="138.85546875" style="114" customWidth="1"/>
    <col min="13314" max="13568" width="9.140625" style="114"/>
    <col min="13569" max="13569" width="138.85546875" style="114" customWidth="1"/>
    <col min="13570" max="13824" width="9.140625" style="114"/>
    <col min="13825" max="13825" width="138.85546875" style="114" customWidth="1"/>
    <col min="13826" max="14080" width="9.140625" style="114"/>
    <col min="14081" max="14081" width="138.85546875" style="114" customWidth="1"/>
    <col min="14082" max="14336" width="9.140625" style="114"/>
    <col min="14337" max="14337" width="138.85546875" style="114" customWidth="1"/>
    <col min="14338" max="14592" width="9.140625" style="114"/>
    <col min="14593" max="14593" width="138.85546875" style="114" customWidth="1"/>
    <col min="14594" max="14848" width="9.140625" style="114"/>
    <col min="14849" max="14849" width="138.85546875" style="114" customWidth="1"/>
    <col min="14850" max="15104" width="9.140625" style="114"/>
    <col min="15105" max="15105" width="138.85546875" style="114" customWidth="1"/>
    <col min="15106" max="15360" width="9.140625" style="114"/>
    <col min="15361" max="15361" width="138.85546875" style="114" customWidth="1"/>
    <col min="15362" max="15616" width="9.140625" style="114"/>
    <col min="15617" max="15617" width="138.85546875" style="114" customWidth="1"/>
    <col min="15618" max="15872" width="9.140625" style="114"/>
    <col min="15873" max="15873" width="138.85546875" style="114" customWidth="1"/>
    <col min="15874" max="16128" width="9.140625" style="114"/>
    <col min="16129" max="16129" width="138.85546875" style="114" customWidth="1"/>
    <col min="16130" max="16384" width="9.140625" style="114"/>
  </cols>
  <sheetData>
    <row r="7" spans="1:1">
      <c r="A7" s="113" t="s">
        <v>115</v>
      </c>
    </row>
    <row r="8" spans="1:1" ht="10.5" customHeight="1">
      <c r="A8" s="113"/>
    </row>
    <row r="9" spans="1:1">
      <c r="A9" s="113" t="s">
        <v>116</v>
      </c>
    </row>
    <row r="10" spans="1:1" ht="11.25" customHeight="1"/>
    <row r="11" spans="1:1">
      <c r="A11" s="113" t="s">
        <v>117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6"/>
  <sheetViews>
    <sheetView zoomScale="75" zoomScaleNormal="75" workbookViewId="0">
      <selection activeCell="F2" sqref="F2"/>
    </sheetView>
  </sheetViews>
  <sheetFormatPr defaultRowHeight="12.75"/>
  <cols>
    <col min="1" max="1" width="5" customWidth="1"/>
    <col min="2" max="2" width="39.85546875" customWidth="1"/>
    <col min="3" max="3" width="11" customWidth="1"/>
    <col min="4" max="4" width="13.42578125" customWidth="1"/>
    <col min="5" max="5" width="10.42578125" customWidth="1"/>
    <col min="6" max="6" width="13.42578125" customWidth="1"/>
    <col min="7" max="7" width="10" customWidth="1"/>
    <col min="8" max="8" width="12.42578125" customWidth="1"/>
    <col min="9" max="9" width="9.42578125" customWidth="1"/>
    <col min="10" max="10" width="12.140625" customWidth="1"/>
    <col min="12" max="12" width="4" bestFit="1" customWidth="1"/>
    <col min="13" max="13" width="3.42578125" bestFit="1" customWidth="1"/>
    <col min="14" max="14" width="3.28515625" bestFit="1" customWidth="1"/>
    <col min="15" max="17" width="12.42578125" bestFit="1" customWidth="1"/>
  </cols>
  <sheetData>
    <row r="1" spans="1:17" s="21" customFormat="1" ht="23.25">
      <c r="A1" s="20" t="s">
        <v>112</v>
      </c>
    </row>
    <row r="2" spans="1:17" s="21" customFormat="1" ht="23.25">
      <c r="A2" s="20" t="s">
        <v>113</v>
      </c>
    </row>
    <row r="3" spans="1:17" s="21" customFormat="1" ht="23.25">
      <c r="A3" s="20" t="s">
        <v>114</v>
      </c>
      <c r="B3" s="20"/>
      <c r="C3" s="20"/>
      <c r="D3" s="20"/>
    </row>
    <row r="4" spans="1:17" s="101" customFormat="1" ht="57" customHeight="1">
      <c r="A4" s="123" t="s">
        <v>7</v>
      </c>
      <c r="B4" s="119" t="s">
        <v>2</v>
      </c>
      <c r="C4" s="117" t="s">
        <v>95</v>
      </c>
      <c r="D4" s="118"/>
      <c r="E4" s="115" t="s">
        <v>93</v>
      </c>
      <c r="F4" s="127"/>
      <c r="G4" s="115" t="s">
        <v>94</v>
      </c>
      <c r="H4" s="116"/>
      <c r="I4" s="117" t="s">
        <v>96</v>
      </c>
      <c r="J4" s="118"/>
    </row>
    <row r="5" spans="1:17" s="101" customFormat="1" ht="23.25">
      <c r="A5" s="124"/>
      <c r="B5" s="120"/>
      <c r="C5" s="102" t="s">
        <v>8</v>
      </c>
      <c r="D5" s="103" t="s">
        <v>9</v>
      </c>
      <c r="E5" s="2" t="s">
        <v>8</v>
      </c>
      <c r="F5" s="3" t="s">
        <v>9</v>
      </c>
      <c r="G5" s="2" t="s">
        <v>8</v>
      </c>
      <c r="H5" s="3" t="s">
        <v>9</v>
      </c>
      <c r="I5" s="2" t="s">
        <v>8</v>
      </c>
      <c r="J5" s="3" t="s">
        <v>9</v>
      </c>
      <c r="L5" s="101" t="s">
        <v>10</v>
      </c>
      <c r="M5" s="101" t="s">
        <v>11</v>
      </c>
      <c r="N5" s="101" t="s">
        <v>5</v>
      </c>
      <c r="O5" s="101" t="s">
        <v>12</v>
      </c>
      <c r="P5" s="101" t="s">
        <v>13</v>
      </c>
      <c r="Q5" s="101" t="s">
        <v>14</v>
      </c>
    </row>
    <row r="6" spans="1:17" s="1" customFormat="1" ht="98.25" customHeight="1">
      <c r="A6" s="4">
        <v>1</v>
      </c>
      <c r="B6" s="24" t="s">
        <v>22</v>
      </c>
      <c r="C6" s="5">
        <f>E6+I6</f>
        <v>20</v>
      </c>
      <c r="D6" s="6">
        <f>F6+H6+J6</f>
        <v>214243300</v>
      </c>
      <c r="E6" s="104">
        <v>18</v>
      </c>
      <c r="F6" s="8">
        <f>SUM('กลุ่มตอนล่าง 1 เสนอ อกนจ.'!E5:E24)</f>
        <v>188643300</v>
      </c>
      <c r="G6" s="7">
        <f>M6</f>
        <v>0</v>
      </c>
      <c r="H6" s="8">
        <f>P6</f>
        <v>0</v>
      </c>
      <c r="I6" s="7">
        <f>N6</f>
        <v>2</v>
      </c>
      <c r="J6" s="8">
        <f>Q6</f>
        <v>25600000</v>
      </c>
      <c r="L6" s="7">
        <f>COUNTIF('กลุ่มตอนล่าง 1 เสนอ อกนจ.'!E5:E24,$E11)</f>
        <v>0</v>
      </c>
      <c r="M6" s="7">
        <f>COUNTIF('กลุ่มตอนล่าง 1 เสนอ อกนจ.'!F5:F24,$E11)</f>
        <v>0</v>
      </c>
      <c r="N6" s="7">
        <f>COUNTIF('กลุ่มตอนล่าง 1 เสนอ อกนจ.'!G5:G24,$E11)</f>
        <v>2</v>
      </c>
      <c r="O6" s="8">
        <f>SUMIF('กลุ่มตอนล่าง 1 เสนอ อกนจ.'!E5:E24,$E11,'กลุ่มตอนล่าง 1 เสนอ อกนจ.'!$D5:$D24)</f>
        <v>0</v>
      </c>
      <c r="P6" s="8">
        <f>SUMIF('กลุ่มตอนล่าง 1 เสนอ อกนจ.'!F5:F24,$E11,'กลุ่มตอนล่าง 1 เสนอ อกนจ.'!$D5:$D24)</f>
        <v>0</v>
      </c>
      <c r="Q6" s="8">
        <f>SUMIF('กลุ่มตอนล่าง 1 เสนอ อกนจ.'!G5:G24,$E11,'กลุ่มตอนล่าง 1 เสนอ อกนจ.'!$D5:$D24)</f>
        <v>25600000</v>
      </c>
    </row>
    <row r="7" spans="1:17" s="1" customFormat="1" ht="65.25" customHeight="1">
      <c r="A7" s="9">
        <v>2</v>
      </c>
      <c r="B7" s="22" t="s">
        <v>23</v>
      </c>
      <c r="C7" s="5">
        <f t="shared" ref="C7:C8" si="0">E7+I7</f>
        <v>5</v>
      </c>
      <c r="D7" s="6">
        <f t="shared" ref="D7:D8" si="1">F7+H7+J7</f>
        <v>30400000</v>
      </c>
      <c r="E7" s="104">
        <v>4</v>
      </c>
      <c r="F7" s="8">
        <f>SUM('กลุ่มตอนล่าง 1 เสนอ อกนจ.'!E25:E29)</f>
        <v>25400000</v>
      </c>
      <c r="G7" s="7">
        <v>0</v>
      </c>
      <c r="H7" s="8">
        <v>0</v>
      </c>
      <c r="I7" s="7">
        <f>N7</f>
        <v>1</v>
      </c>
      <c r="J7" s="8">
        <f>Q7</f>
        <v>5000000</v>
      </c>
      <c r="L7" s="7" t="e">
        <f>COUNTIF('กลุ่มตอนล่าง 1 เสนอ อกนจ.'!#REF!,$E11)</f>
        <v>#REF!</v>
      </c>
      <c r="M7" s="7" t="e">
        <f>COUNTIF('กลุ่มตอนล่าง 1 เสนอ อกนจ.'!#REF!,$E11)</f>
        <v>#REF!</v>
      </c>
      <c r="N7" s="7">
        <f>COUNTIF('กลุ่มตอนล่าง 1 เสนอ อกนจ.'!G25:G29,$E11)</f>
        <v>1</v>
      </c>
      <c r="O7" s="8" t="e">
        <f>SUMIF('กลุ่มตอนล่าง 1 เสนอ อกนจ.'!#REF!,$E11,'กลุ่มตอนล่าง 1 เสนอ อกนจ.'!#REF!)</f>
        <v>#REF!</v>
      </c>
      <c r="P7" s="8" t="e">
        <f>SUMIF('กลุ่มตอนล่าง 1 เสนอ อกนจ.'!#REF!,$E11,'กลุ่มตอนล่าง 1 เสนอ อกนจ.'!#REF!)</f>
        <v>#REF!</v>
      </c>
      <c r="Q7" s="8">
        <f>SUMIF('กลุ่มตอนล่าง 1 เสนอ อกนจ.'!G25:G29,$E11,'กลุ่มตอนล่าง 1 เสนอ อกนจ.'!$D25:$D29)</f>
        <v>5000000</v>
      </c>
    </row>
    <row r="8" spans="1:17" s="1" customFormat="1" ht="49.5" customHeight="1">
      <c r="A8" s="9">
        <v>3</v>
      </c>
      <c r="B8" s="23" t="s">
        <v>24</v>
      </c>
      <c r="C8" s="5">
        <f t="shared" si="0"/>
        <v>10</v>
      </c>
      <c r="D8" s="6">
        <f t="shared" si="1"/>
        <v>140830000</v>
      </c>
      <c r="E8" s="104">
        <v>10</v>
      </c>
      <c r="F8" s="8">
        <f>SUM('กลุ่มตอนล่าง 1 เสนอ อกนจ.'!E30:E39)</f>
        <v>140830000</v>
      </c>
      <c r="G8" s="7">
        <f>M8</f>
        <v>0</v>
      </c>
      <c r="H8" s="8">
        <f>P8</f>
        <v>0</v>
      </c>
      <c r="I8" s="7">
        <f>N8</f>
        <v>0</v>
      </c>
      <c r="J8" s="8">
        <f>Q8</f>
        <v>0</v>
      </c>
      <c r="L8" s="7">
        <f>COUNTIF('กลุ่มตอนล่าง 1 เสนอ อกนจ.'!E30:E39,$E11)</f>
        <v>0</v>
      </c>
      <c r="M8" s="7">
        <f>COUNTIF('กลุ่มตอนล่าง 1 เสนอ อกนจ.'!F30:F39,$E11)</f>
        <v>0</v>
      </c>
      <c r="N8" s="7">
        <f>COUNTIF('กลุ่มตอนล่าง 1 เสนอ อกนจ.'!G30:G39,$E11)</f>
        <v>0</v>
      </c>
      <c r="O8" s="8">
        <f>SUMIF('กลุ่มตอนล่าง 1 เสนอ อกนจ.'!E30:E39,$E11,'กลุ่มตอนล่าง 1 เสนอ อกนจ.'!$D30:$D39)</f>
        <v>0</v>
      </c>
      <c r="P8" s="8">
        <f>SUMIF('กลุ่มตอนล่าง 1 เสนอ อกนจ.'!F30:F39,$E11,'กลุ่มตอนล่าง 1 เสนอ อกนจ.'!$D30:$D39)</f>
        <v>0</v>
      </c>
      <c r="Q8" s="8">
        <f>SUMIF('กลุ่มตอนล่าง 1 เสนอ อกนจ.'!G30:G39,$E11,'กลุ่มตอนล่าง 1 เสนอ อกนจ.'!$D30:$D39)</f>
        <v>0</v>
      </c>
    </row>
    <row r="9" spans="1:17" s="1" customFormat="1" ht="22.5">
      <c r="A9" s="125" t="s">
        <v>49</v>
      </c>
      <c r="B9" s="126"/>
      <c r="C9" s="5"/>
      <c r="D9" s="6">
        <v>5000000</v>
      </c>
      <c r="E9" s="104"/>
      <c r="F9" s="8">
        <v>5000000</v>
      </c>
      <c r="G9" s="7"/>
      <c r="H9" s="8"/>
      <c r="I9" s="7"/>
      <c r="J9" s="8"/>
      <c r="L9" s="7">
        <v>0</v>
      </c>
      <c r="M9" s="7">
        <v>0</v>
      </c>
      <c r="N9" s="7">
        <v>0</v>
      </c>
      <c r="O9" s="8">
        <v>5000000</v>
      </c>
      <c r="P9" s="8">
        <v>0</v>
      </c>
      <c r="Q9" s="8">
        <v>0</v>
      </c>
    </row>
    <row r="10" spans="1:17" s="101" customFormat="1" ht="23.25">
      <c r="A10" s="121" t="s">
        <v>15</v>
      </c>
      <c r="B10" s="122"/>
      <c r="C10" s="10">
        <f>SUM(C6:C9)</f>
        <v>35</v>
      </c>
      <c r="D10" s="19">
        <f t="shared" ref="D10:J10" si="2">SUM(D6:D9)</f>
        <v>390473300</v>
      </c>
      <c r="E10" s="10">
        <f t="shared" si="2"/>
        <v>32</v>
      </c>
      <c r="F10" s="19">
        <f t="shared" si="2"/>
        <v>359873300</v>
      </c>
      <c r="G10" s="10">
        <f t="shared" si="2"/>
        <v>0</v>
      </c>
      <c r="H10" s="19">
        <f t="shared" si="2"/>
        <v>0</v>
      </c>
      <c r="I10" s="10">
        <f t="shared" si="2"/>
        <v>3</v>
      </c>
      <c r="J10" s="19">
        <f t="shared" si="2"/>
        <v>30600000</v>
      </c>
      <c r="L10" s="10" t="e">
        <f t="shared" ref="L10:Q10" si="3">SUM(L6:L9)</f>
        <v>#REF!</v>
      </c>
      <c r="M10" s="10" t="e">
        <f t="shared" si="3"/>
        <v>#REF!</v>
      </c>
      <c r="N10" s="10">
        <f t="shared" si="3"/>
        <v>3</v>
      </c>
      <c r="O10" s="10" t="e">
        <f t="shared" si="3"/>
        <v>#REF!</v>
      </c>
      <c r="P10" s="10" t="e">
        <f t="shared" si="3"/>
        <v>#REF!</v>
      </c>
      <c r="Q10" s="10">
        <f t="shared" si="3"/>
        <v>30600000</v>
      </c>
    </row>
    <row r="11" spans="1:17" s="1" customFormat="1" ht="23.25" hidden="1">
      <c r="B11" s="11"/>
      <c r="C11" s="12"/>
      <c r="D11" s="13"/>
      <c r="E11" s="14" t="s">
        <v>3</v>
      </c>
      <c r="F11" s="15"/>
    </row>
    <row r="12" spans="1:17" hidden="1"/>
    <row r="13" spans="1:17" hidden="1">
      <c r="B13">
        <f>SUM(C6:C8)</f>
        <v>35</v>
      </c>
      <c r="F13" s="16"/>
      <c r="L13" s="17" t="e">
        <f>SUM(L10:N10)</f>
        <v>#REF!</v>
      </c>
      <c r="O13" s="17" t="e">
        <f>SUM(O10:Q10)</f>
        <v>#REF!</v>
      </c>
    </row>
    <row r="14" spans="1:17" ht="19.5" hidden="1" customHeight="1">
      <c r="C14" s="17">
        <f>E10+G10+I10</f>
        <v>35</v>
      </c>
      <c r="D14" s="17">
        <f>F10+H10+J10</f>
        <v>390473300</v>
      </c>
      <c r="F14" s="17">
        <f>294000000-F10</f>
        <v>-65873300</v>
      </c>
    </row>
    <row r="15" spans="1:17" hidden="1"/>
    <row r="16" spans="1:17" hidden="1">
      <c r="C16" s="17">
        <f t="shared" ref="C16:D18" si="4">E6+G6+I6</f>
        <v>20</v>
      </c>
      <c r="D16" s="17">
        <f t="shared" si="4"/>
        <v>214243300</v>
      </c>
    </row>
    <row r="17" spans="3:10" hidden="1">
      <c r="C17" s="17">
        <f t="shared" si="4"/>
        <v>5</v>
      </c>
      <c r="D17" s="17">
        <f t="shared" si="4"/>
        <v>30400000</v>
      </c>
    </row>
    <row r="18" spans="3:10" hidden="1">
      <c r="C18" s="17">
        <f t="shared" si="4"/>
        <v>10</v>
      </c>
      <c r="D18" s="17">
        <f t="shared" si="4"/>
        <v>140830000</v>
      </c>
    </row>
    <row r="19" spans="3:10" hidden="1">
      <c r="C19" s="17"/>
      <c r="D19" s="17"/>
    </row>
    <row r="20" spans="3:10" hidden="1"/>
    <row r="21" spans="3:10" hidden="1"/>
    <row r="22" spans="3:10" hidden="1">
      <c r="C22">
        <f>C10</f>
        <v>35</v>
      </c>
      <c r="D22" s="18">
        <f>D10/1000000</f>
        <v>390.47329999999999</v>
      </c>
      <c r="E22">
        <f>E10</f>
        <v>32</v>
      </c>
      <c r="F22" s="18">
        <f>F10/1000000</f>
        <v>359.87329999999997</v>
      </c>
      <c r="G22">
        <f>G10</f>
        <v>0</v>
      </c>
      <c r="H22" s="18">
        <f>H10/1000000</f>
        <v>0</v>
      </c>
      <c r="I22">
        <f>I10</f>
        <v>3</v>
      </c>
      <c r="J22" s="18">
        <f>J10/1000000</f>
        <v>30.6</v>
      </c>
    </row>
    <row r="23" spans="3:10" hidden="1"/>
    <row r="24" spans="3:10" hidden="1"/>
    <row r="33" spans="4:4" ht="18">
      <c r="D33" s="32"/>
    </row>
    <row r="34" spans="4:4" ht="18">
      <c r="D34" s="32"/>
    </row>
    <row r="35" spans="4:4" ht="18">
      <c r="D35" s="32"/>
    </row>
    <row r="36" spans="4:4" ht="18">
      <c r="D36" s="32"/>
    </row>
  </sheetData>
  <mergeCells count="8">
    <mergeCell ref="G4:H4"/>
    <mergeCell ref="I4:J4"/>
    <mergeCell ref="B4:B5"/>
    <mergeCell ref="A10:B10"/>
    <mergeCell ref="A4:A5"/>
    <mergeCell ref="A9:B9"/>
    <mergeCell ref="C4:D4"/>
    <mergeCell ref="E4:F4"/>
  </mergeCells>
  <phoneticPr fontId="2" type="noConversion"/>
  <pageMargins left="0.6" right="0.09" top="0.8" bottom="0.75" header="0.5" footer="0.5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0"/>
  <sheetViews>
    <sheetView tabSelected="1" topLeftCell="A10" workbookViewId="0">
      <selection activeCell="H11" sqref="H11"/>
    </sheetView>
  </sheetViews>
  <sheetFormatPr defaultRowHeight="12.75"/>
  <cols>
    <col min="1" max="1" width="5.85546875" style="30" customWidth="1"/>
    <col min="2" max="2" width="25.7109375" style="30" customWidth="1"/>
    <col min="3" max="3" width="30.5703125" style="30" customWidth="1"/>
    <col min="4" max="4" width="13.140625" style="31" customWidth="1"/>
    <col min="5" max="5" width="13.7109375" style="28" customWidth="1"/>
    <col min="6" max="6" width="10.5703125" style="28" customWidth="1"/>
    <col min="7" max="7" width="11.5703125" style="28" customWidth="1"/>
    <col min="8" max="8" width="30.42578125" style="34" customWidth="1"/>
    <col min="9" max="9" width="10.85546875" style="37" customWidth="1"/>
    <col min="10" max="10" width="9.140625" style="29"/>
    <col min="11" max="11" width="6" style="28" customWidth="1"/>
    <col min="12" max="16384" width="9.140625" style="29"/>
  </cols>
  <sheetData>
    <row r="1" spans="1:11">
      <c r="A1" s="25" t="s">
        <v>0</v>
      </c>
      <c r="B1" s="25"/>
      <c r="C1" s="26"/>
      <c r="D1" s="27"/>
    </row>
    <row r="2" spans="1:11">
      <c r="A2" s="25" t="s">
        <v>31</v>
      </c>
      <c r="B2" s="25"/>
      <c r="C2" s="26"/>
      <c r="D2" s="27"/>
    </row>
    <row r="3" spans="1:11" ht="15.75" customHeight="1">
      <c r="A3" s="25"/>
      <c r="B3" s="25"/>
      <c r="C3" s="26"/>
      <c r="D3" s="27"/>
    </row>
    <row r="4" spans="1:11" s="38" customFormat="1" ht="56.25" customHeight="1">
      <c r="A4" s="105" t="s">
        <v>1</v>
      </c>
      <c r="B4" s="105" t="s">
        <v>2</v>
      </c>
      <c r="C4" s="105" t="s">
        <v>99</v>
      </c>
      <c r="D4" s="33" t="s">
        <v>50</v>
      </c>
      <c r="E4" s="33" t="s">
        <v>100</v>
      </c>
      <c r="F4" s="33" t="s">
        <v>97</v>
      </c>
      <c r="G4" s="33" t="s">
        <v>96</v>
      </c>
      <c r="H4" s="33" t="s">
        <v>56</v>
      </c>
      <c r="I4" s="36" t="s">
        <v>67</v>
      </c>
      <c r="K4" s="38" t="s">
        <v>55</v>
      </c>
    </row>
    <row r="5" spans="1:11" s="47" customFormat="1" ht="157.5" customHeight="1">
      <c r="A5" s="39">
        <v>1</v>
      </c>
      <c r="B5" s="40" t="s">
        <v>27</v>
      </c>
      <c r="C5" s="41" t="s">
        <v>52</v>
      </c>
      <c r="D5" s="42">
        <v>11000000</v>
      </c>
      <c r="E5" s="42">
        <v>11000000</v>
      </c>
      <c r="F5" s="43"/>
      <c r="G5" s="44"/>
      <c r="H5" s="45" t="s">
        <v>69</v>
      </c>
      <c r="I5" s="46">
        <v>1</v>
      </c>
      <c r="K5" s="43"/>
    </row>
    <row r="6" spans="1:11" s="47" customFormat="1" ht="96" customHeight="1">
      <c r="A6" s="48">
        <v>2</v>
      </c>
      <c r="B6" s="49"/>
      <c r="C6" s="53" t="s">
        <v>28</v>
      </c>
      <c r="D6" s="56">
        <v>30600000</v>
      </c>
      <c r="E6" s="56">
        <v>30600000</v>
      </c>
      <c r="F6" s="43"/>
      <c r="G6" s="55"/>
      <c r="H6" s="50" t="s">
        <v>70</v>
      </c>
      <c r="I6" s="51">
        <v>2</v>
      </c>
      <c r="K6" s="43"/>
    </row>
    <row r="7" spans="1:11" s="47" customFormat="1" ht="90" customHeight="1">
      <c r="A7" s="48">
        <v>3</v>
      </c>
      <c r="B7" s="52"/>
      <c r="C7" s="53" t="s">
        <v>29</v>
      </c>
      <c r="D7" s="54">
        <v>1375000</v>
      </c>
      <c r="E7" s="54">
        <v>1375000</v>
      </c>
      <c r="F7" s="43"/>
      <c r="G7" s="55"/>
      <c r="H7" s="50" t="s">
        <v>71</v>
      </c>
      <c r="I7" s="51">
        <v>3</v>
      </c>
      <c r="K7" s="43"/>
    </row>
    <row r="8" spans="1:11" s="47" customFormat="1" ht="65.25" customHeight="1">
      <c r="A8" s="48">
        <v>4</v>
      </c>
      <c r="B8" s="52"/>
      <c r="C8" s="53" t="s">
        <v>30</v>
      </c>
      <c r="D8" s="54">
        <v>2400000</v>
      </c>
      <c r="E8" s="54">
        <v>2400000</v>
      </c>
      <c r="F8" s="43"/>
      <c r="G8" s="55"/>
      <c r="H8" s="50" t="s">
        <v>72</v>
      </c>
      <c r="I8" s="51">
        <v>4</v>
      </c>
      <c r="K8" s="43"/>
    </row>
    <row r="9" spans="1:11" s="47" customFormat="1" ht="66.75" customHeight="1">
      <c r="A9" s="48">
        <v>5</v>
      </c>
      <c r="B9" s="52" t="s">
        <v>6</v>
      </c>
      <c r="C9" s="53" t="s">
        <v>53</v>
      </c>
      <c r="D9" s="56">
        <v>9300000</v>
      </c>
      <c r="E9" s="56">
        <v>9300000</v>
      </c>
      <c r="F9" s="43"/>
      <c r="G9" s="55"/>
      <c r="H9" s="50" t="s">
        <v>75</v>
      </c>
      <c r="I9" s="51">
        <v>5</v>
      </c>
      <c r="K9" s="43"/>
    </row>
    <row r="10" spans="1:11" s="64" customFormat="1" ht="55.5" customHeight="1">
      <c r="A10" s="57">
        <v>6</v>
      </c>
      <c r="B10" s="58"/>
      <c r="C10" s="59" t="s">
        <v>32</v>
      </c>
      <c r="D10" s="111">
        <v>13816000</v>
      </c>
      <c r="E10" s="111">
        <v>13816000</v>
      </c>
      <c r="F10" s="61"/>
      <c r="G10" s="96"/>
      <c r="H10" s="63" t="s">
        <v>101</v>
      </c>
      <c r="I10" s="57">
        <v>6</v>
      </c>
      <c r="K10" s="61"/>
    </row>
    <row r="11" spans="1:11" s="64" customFormat="1" ht="54.75" customHeight="1">
      <c r="A11" s="57">
        <v>7</v>
      </c>
      <c r="B11" s="58"/>
      <c r="C11" s="59" t="s">
        <v>68</v>
      </c>
      <c r="D11" s="60">
        <v>3365000</v>
      </c>
      <c r="E11" s="60">
        <v>3365000</v>
      </c>
      <c r="F11" s="61"/>
      <c r="G11" s="62"/>
      <c r="H11" s="63" t="s">
        <v>111</v>
      </c>
      <c r="I11" s="51">
        <v>7</v>
      </c>
    </row>
    <row r="12" spans="1:11" s="47" customFormat="1" ht="102.75" customHeight="1">
      <c r="A12" s="48">
        <v>8</v>
      </c>
      <c r="B12" s="52"/>
      <c r="C12" s="49" t="s">
        <v>54</v>
      </c>
      <c r="D12" s="112">
        <v>5600000</v>
      </c>
      <c r="E12" s="112">
        <v>5600000</v>
      </c>
      <c r="F12" s="65"/>
      <c r="G12" s="55"/>
      <c r="H12" s="63" t="s">
        <v>102</v>
      </c>
      <c r="I12" s="51">
        <v>8</v>
      </c>
      <c r="K12" s="65"/>
    </row>
    <row r="13" spans="1:11" s="47" customFormat="1" ht="141" customHeight="1">
      <c r="A13" s="57">
        <v>9</v>
      </c>
      <c r="B13" s="52"/>
      <c r="C13" s="53" t="s">
        <v>36</v>
      </c>
      <c r="D13" s="56">
        <v>4000000</v>
      </c>
      <c r="E13" s="56">
        <v>4000000</v>
      </c>
      <c r="F13" s="43"/>
      <c r="G13" s="55"/>
      <c r="H13" s="63" t="s">
        <v>103</v>
      </c>
      <c r="I13" s="51">
        <v>9</v>
      </c>
      <c r="K13" s="43"/>
    </row>
    <row r="14" spans="1:11" s="47" customFormat="1" ht="37.5" customHeight="1">
      <c r="A14" s="48">
        <v>10</v>
      </c>
      <c r="B14" s="52"/>
      <c r="C14" s="53" t="s">
        <v>57</v>
      </c>
      <c r="D14" s="56">
        <v>2300000</v>
      </c>
      <c r="E14" s="56">
        <v>2300000</v>
      </c>
      <c r="F14" s="66"/>
      <c r="G14" s="55"/>
      <c r="H14" s="63" t="s">
        <v>104</v>
      </c>
      <c r="I14" s="51">
        <v>10</v>
      </c>
      <c r="K14" s="66"/>
    </row>
    <row r="15" spans="1:11" s="47" customFormat="1" ht="102" customHeight="1">
      <c r="A15" s="57">
        <v>11</v>
      </c>
      <c r="B15" s="52"/>
      <c r="C15" s="53" t="s">
        <v>37</v>
      </c>
      <c r="D15" s="54">
        <v>1200000</v>
      </c>
      <c r="E15" s="54">
        <v>1200000</v>
      </c>
      <c r="F15" s="43"/>
      <c r="G15" s="55"/>
      <c r="H15" s="63" t="s">
        <v>105</v>
      </c>
      <c r="I15" s="51">
        <v>11</v>
      </c>
      <c r="K15" s="43"/>
    </row>
    <row r="16" spans="1:11" s="47" customFormat="1" ht="129" customHeight="1">
      <c r="A16" s="48">
        <v>12</v>
      </c>
      <c r="B16" s="52"/>
      <c r="C16" s="53" t="s">
        <v>58</v>
      </c>
      <c r="D16" s="56">
        <v>40000000</v>
      </c>
      <c r="E16" s="56">
        <v>40000000</v>
      </c>
      <c r="F16" s="43"/>
      <c r="G16" s="55"/>
      <c r="H16" s="63" t="s">
        <v>106</v>
      </c>
      <c r="I16" s="51">
        <v>12</v>
      </c>
      <c r="K16" s="43"/>
    </row>
    <row r="17" spans="1:12" s="47" customFormat="1" ht="71.25" customHeight="1">
      <c r="A17" s="57">
        <v>13</v>
      </c>
      <c r="B17" s="52"/>
      <c r="C17" s="53" t="s">
        <v>38</v>
      </c>
      <c r="D17" s="54">
        <v>12620000</v>
      </c>
      <c r="E17" s="54">
        <v>12620000</v>
      </c>
      <c r="F17" s="43"/>
      <c r="G17" s="55"/>
      <c r="H17" s="63" t="s">
        <v>107</v>
      </c>
      <c r="I17" s="51">
        <v>13</v>
      </c>
      <c r="K17" s="43"/>
    </row>
    <row r="18" spans="1:12" s="47" customFormat="1" ht="88.5" customHeight="1">
      <c r="A18" s="48">
        <v>14</v>
      </c>
      <c r="B18" s="52"/>
      <c r="C18" s="53" t="s">
        <v>40</v>
      </c>
      <c r="D18" s="56">
        <v>18000000</v>
      </c>
      <c r="E18" s="56">
        <v>18000000</v>
      </c>
      <c r="F18" s="43"/>
      <c r="G18" s="55"/>
      <c r="H18" s="63" t="s">
        <v>108</v>
      </c>
      <c r="I18" s="51">
        <v>14</v>
      </c>
      <c r="K18" s="43" t="s">
        <v>3</v>
      </c>
    </row>
    <row r="19" spans="1:12" s="47" customFormat="1" ht="194.25" customHeight="1">
      <c r="A19" s="57">
        <v>15</v>
      </c>
      <c r="B19" s="52"/>
      <c r="C19" s="53" t="s">
        <v>59</v>
      </c>
      <c r="D19" s="56">
        <v>15000000</v>
      </c>
      <c r="E19" s="56">
        <v>15000000</v>
      </c>
      <c r="F19" s="43"/>
      <c r="G19" s="55"/>
      <c r="H19" s="63" t="s">
        <v>109</v>
      </c>
      <c r="I19" s="51">
        <v>15</v>
      </c>
      <c r="K19" s="43" t="s">
        <v>3</v>
      </c>
    </row>
    <row r="20" spans="1:12" s="47" customFormat="1" ht="51" customHeight="1">
      <c r="A20" s="48">
        <v>16</v>
      </c>
      <c r="B20" s="52"/>
      <c r="C20" s="53" t="s">
        <v>60</v>
      </c>
      <c r="D20" s="56">
        <v>10000000</v>
      </c>
      <c r="E20" s="56">
        <v>10000000</v>
      </c>
      <c r="F20" s="43"/>
      <c r="G20" s="55"/>
      <c r="H20" s="97" t="s">
        <v>110</v>
      </c>
      <c r="I20" s="51">
        <v>31</v>
      </c>
      <c r="K20" s="43"/>
    </row>
    <row r="21" spans="1:12" s="47" customFormat="1" ht="43.5" customHeight="1">
      <c r="A21" s="57">
        <v>17</v>
      </c>
      <c r="B21" s="52" t="s">
        <v>6</v>
      </c>
      <c r="C21" s="53" t="s">
        <v>33</v>
      </c>
      <c r="D21" s="56">
        <v>5600000</v>
      </c>
      <c r="E21" s="67"/>
      <c r="F21" s="43"/>
      <c r="G21" s="98" t="s">
        <v>3</v>
      </c>
      <c r="H21" s="50" t="s">
        <v>91</v>
      </c>
      <c r="I21" s="51">
        <v>32</v>
      </c>
      <c r="K21" s="43" t="s">
        <v>3</v>
      </c>
      <c r="L21" s="47" t="s">
        <v>73</v>
      </c>
    </row>
    <row r="22" spans="1:12" s="47" customFormat="1" ht="59.25" customHeight="1">
      <c r="A22" s="48">
        <v>18</v>
      </c>
      <c r="B22" s="52"/>
      <c r="C22" s="53" t="s">
        <v>34</v>
      </c>
      <c r="D22" s="56">
        <v>5600000</v>
      </c>
      <c r="E22" s="56">
        <v>5600000</v>
      </c>
      <c r="F22" s="43"/>
      <c r="G22" s="99"/>
      <c r="H22" s="50" t="s">
        <v>90</v>
      </c>
      <c r="I22" s="51">
        <v>33</v>
      </c>
      <c r="K22" s="43" t="s">
        <v>3</v>
      </c>
    </row>
    <row r="23" spans="1:12" s="47" customFormat="1" ht="45.75" customHeight="1">
      <c r="A23" s="57">
        <v>19</v>
      </c>
      <c r="B23" s="49"/>
      <c r="C23" s="53" t="s">
        <v>35</v>
      </c>
      <c r="D23" s="54">
        <v>2467300</v>
      </c>
      <c r="E23" s="54">
        <v>2467300</v>
      </c>
      <c r="F23" s="43"/>
      <c r="G23" s="55"/>
      <c r="H23" s="50" t="s">
        <v>89</v>
      </c>
      <c r="I23" s="51">
        <v>34</v>
      </c>
      <c r="K23" s="43" t="s">
        <v>3</v>
      </c>
    </row>
    <row r="24" spans="1:12" s="47" customFormat="1" ht="100.5" customHeight="1">
      <c r="A24" s="48">
        <v>20</v>
      </c>
      <c r="B24" s="49"/>
      <c r="C24" s="53" t="s">
        <v>39</v>
      </c>
      <c r="D24" s="68">
        <v>20000000</v>
      </c>
      <c r="E24" s="67"/>
      <c r="F24" s="43"/>
      <c r="G24" s="98" t="s">
        <v>3</v>
      </c>
      <c r="H24" s="50" t="s">
        <v>92</v>
      </c>
      <c r="I24" s="51">
        <v>35</v>
      </c>
      <c r="K24" s="43" t="s">
        <v>3</v>
      </c>
    </row>
    <row r="25" spans="1:12" s="47" customFormat="1" ht="69.75" customHeight="1">
      <c r="A25" s="57">
        <v>21</v>
      </c>
      <c r="B25" s="49" t="s">
        <v>26</v>
      </c>
      <c r="C25" s="53" t="s">
        <v>61</v>
      </c>
      <c r="D25" s="56">
        <v>10700000</v>
      </c>
      <c r="E25" s="56">
        <v>10700000</v>
      </c>
      <c r="F25" s="43"/>
      <c r="G25" s="69"/>
      <c r="H25" s="50" t="s">
        <v>84</v>
      </c>
      <c r="I25" s="51">
        <v>26</v>
      </c>
      <c r="K25" s="43"/>
    </row>
    <row r="26" spans="1:12" s="47" customFormat="1" ht="60" customHeight="1">
      <c r="A26" s="48">
        <v>22</v>
      </c>
      <c r="B26" s="52"/>
      <c r="C26" s="53" t="s">
        <v>41</v>
      </c>
      <c r="D26" s="56">
        <v>2500000</v>
      </c>
      <c r="E26" s="56">
        <v>2500000</v>
      </c>
      <c r="F26" s="43"/>
      <c r="G26" s="69"/>
      <c r="H26" s="70" t="s">
        <v>86</v>
      </c>
      <c r="I26" s="71">
        <v>27</v>
      </c>
      <c r="K26" s="43" t="s">
        <v>3</v>
      </c>
    </row>
    <row r="27" spans="1:12" s="47" customFormat="1" ht="78" customHeight="1">
      <c r="A27" s="57">
        <v>23</v>
      </c>
      <c r="B27" s="49"/>
      <c r="C27" s="53" t="s">
        <v>62</v>
      </c>
      <c r="D27" s="56">
        <v>5000000</v>
      </c>
      <c r="E27" s="67"/>
      <c r="F27" s="72"/>
      <c r="G27" s="100" t="s">
        <v>3</v>
      </c>
      <c r="H27" s="50" t="s">
        <v>85</v>
      </c>
      <c r="I27" s="51">
        <v>28</v>
      </c>
      <c r="K27" s="72" t="s">
        <v>3</v>
      </c>
    </row>
    <row r="28" spans="1:12" s="47" customFormat="1" ht="57.75" customHeight="1">
      <c r="A28" s="48">
        <v>24</v>
      </c>
      <c r="B28" s="52"/>
      <c r="C28" s="53" t="s">
        <v>51</v>
      </c>
      <c r="D28" s="56">
        <v>4200000</v>
      </c>
      <c r="E28" s="56">
        <v>4200000</v>
      </c>
      <c r="F28" s="66" t="s">
        <v>4</v>
      </c>
      <c r="G28" s="69"/>
      <c r="H28" s="50" t="s">
        <v>87</v>
      </c>
      <c r="I28" s="71">
        <v>29</v>
      </c>
      <c r="K28" s="66" t="s">
        <v>4</v>
      </c>
    </row>
    <row r="29" spans="1:12" s="77" customFormat="1" ht="54" customHeight="1">
      <c r="A29" s="51">
        <v>25</v>
      </c>
      <c r="B29" s="49"/>
      <c r="C29" s="73" t="s">
        <v>63</v>
      </c>
      <c r="D29" s="74">
        <v>8000000</v>
      </c>
      <c r="E29" s="74">
        <v>8000000</v>
      </c>
      <c r="F29" s="75"/>
      <c r="G29" s="76"/>
      <c r="H29" s="50" t="s">
        <v>88</v>
      </c>
      <c r="I29" s="51">
        <v>30</v>
      </c>
      <c r="K29" s="75" t="s">
        <v>3</v>
      </c>
    </row>
    <row r="30" spans="1:12" s="47" customFormat="1" ht="66.75" customHeight="1">
      <c r="A30" s="48">
        <v>26</v>
      </c>
      <c r="B30" s="49" t="s">
        <v>25</v>
      </c>
      <c r="C30" s="53" t="s">
        <v>64</v>
      </c>
      <c r="D30" s="56">
        <v>15700000</v>
      </c>
      <c r="E30" s="56">
        <v>15700000</v>
      </c>
      <c r="F30" s="78"/>
      <c r="G30" s="55" t="s">
        <v>6</v>
      </c>
      <c r="H30" s="50" t="s">
        <v>74</v>
      </c>
      <c r="I30" s="51">
        <v>16</v>
      </c>
      <c r="K30" s="78"/>
    </row>
    <row r="31" spans="1:12" s="77" customFormat="1" ht="68.25" customHeight="1">
      <c r="A31" s="51">
        <v>27</v>
      </c>
      <c r="B31" s="49"/>
      <c r="C31" s="73" t="s">
        <v>65</v>
      </c>
      <c r="D31" s="74">
        <v>4110000</v>
      </c>
      <c r="E31" s="74">
        <v>4110000</v>
      </c>
      <c r="F31" s="79"/>
      <c r="G31" s="80"/>
      <c r="H31" s="50" t="s">
        <v>76</v>
      </c>
      <c r="I31" s="51">
        <v>17</v>
      </c>
      <c r="K31" s="79"/>
    </row>
    <row r="32" spans="1:12" s="47" customFormat="1" ht="59.25" customHeight="1">
      <c r="A32" s="48">
        <v>28</v>
      </c>
      <c r="B32" s="81"/>
      <c r="C32" s="81" t="s">
        <v>42</v>
      </c>
      <c r="D32" s="56">
        <v>1400000</v>
      </c>
      <c r="E32" s="56">
        <v>1400000</v>
      </c>
      <c r="F32" s="43"/>
      <c r="G32" s="55"/>
      <c r="H32" s="50" t="s">
        <v>77</v>
      </c>
      <c r="I32" s="51">
        <v>18</v>
      </c>
      <c r="K32" s="43"/>
    </row>
    <row r="33" spans="1:11" s="47" customFormat="1" ht="57" customHeight="1">
      <c r="A33" s="57">
        <v>29</v>
      </c>
      <c r="B33" s="82"/>
      <c r="C33" s="83" t="s">
        <v>43</v>
      </c>
      <c r="D33" s="56">
        <v>1510000</v>
      </c>
      <c r="E33" s="56">
        <v>1510000</v>
      </c>
      <c r="F33" s="43"/>
      <c r="G33" s="55"/>
      <c r="H33" s="50" t="s">
        <v>98</v>
      </c>
      <c r="I33" s="51">
        <v>19</v>
      </c>
      <c r="K33" s="43"/>
    </row>
    <row r="34" spans="1:11" s="47" customFormat="1" ht="52.5" customHeight="1">
      <c r="A34" s="48">
        <v>30</v>
      </c>
      <c r="B34" s="81"/>
      <c r="C34" s="53" t="s">
        <v>44</v>
      </c>
      <c r="D34" s="56">
        <v>3000000</v>
      </c>
      <c r="E34" s="56">
        <v>3000000</v>
      </c>
      <c r="F34" s="43"/>
      <c r="G34" s="55"/>
      <c r="H34" s="50" t="s">
        <v>78</v>
      </c>
      <c r="I34" s="51">
        <v>20</v>
      </c>
      <c r="K34" s="43"/>
    </row>
    <row r="35" spans="1:11" s="47" customFormat="1" ht="52.5" customHeight="1">
      <c r="A35" s="57">
        <v>31</v>
      </c>
      <c r="B35" s="81"/>
      <c r="C35" s="53" t="s">
        <v>47</v>
      </c>
      <c r="D35" s="54">
        <v>6000000</v>
      </c>
      <c r="E35" s="54">
        <v>6000000</v>
      </c>
      <c r="F35" s="43"/>
      <c r="G35" s="69"/>
      <c r="H35" s="50" t="s">
        <v>79</v>
      </c>
      <c r="I35" s="51">
        <v>21</v>
      </c>
      <c r="K35" s="43"/>
    </row>
    <row r="36" spans="1:11" s="47" customFormat="1" ht="80.25" customHeight="1">
      <c r="A36" s="48">
        <v>32</v>
      </c>
      <c r="B36" s="81"/>
      <c r="C36" s="53" t="s">
        <v>48</v>
      </c>
      <c r="D36" s="84">
        <v>25000000</v>
      </c>
      <c r="E36" s="84">
        <v>25000000</v>
      </c>
      <c r="F36" s="78"/>
      <c r="G36" s="55"/>
      <c r="H36" s="50" t="s">
        <v>80</v>
      </c>
      <c r="I36" s="51">
        <v>22</v>
      </c>
      <c r="K36" s="78"/>
    </row>
    <row r="37" spans="1:11" s="47" customFormat="1" ht="81" customHeight="1">
      <c r="A37" s="57">
        <v>33</v>
      </c>
      <c r="B37" s="81"/>
      <c r="C37" s="53" t="s">
        <v>66</v>
      </c>
      <c r="D37" s="84">
        <v>10000000</v>
      </c>
      <c r="E37" s="84">
        <v>10000000</v>
      </c>
      <c r="F37" s="43"/>
      <c r="G37" s="55"/>
      <c r="H37" s="50" t="s">
        <v>81</v>
      </c>
      <c r="I37" s="51">
        <v>23</v>
      </c>
      <c r="K37" s="43"/>
    </row>
    <row r="38" spans="1:11" s="47" customFormat="1" ht="112.5" customHeight="1">
      <c r="A38" s="48">
        <v>34</v>
      </c>
      <c r="B38" s="81"/>
      <c r="C38" s="53" t="s">
        <v>45</v>
      </c>
      <c r="D38" s="84">
        <v>24310000</v>
      </c>
      <c r="E38" s="84">
        <v>24310000</v>
      </c>
      <c r="F38" s="78"/>
      <c r="G38" s="55"/>
      <c r="H38" s="50" t="s">
        <v>82</v>
      </c>
      <c r="I38" s="51">
        <v>24</v>
      </c>
      <c r="K38" s="78"/>
    </row>
    <row r="39" spans="1:11" s="47" customFormat="1" ht="105" customHeight="1">
      <c r="A39" s="57">
        <v>35</v>
      </c>
      <c r="B39" s="81"/>
      <c r="C39" s="53" t="s">
        <v>46</v>
      </c>
      <c r="D39" s="56">
        <v>49800000</v>
      </c>
      <c r="E39" s="56">
        <v>49800000</v>
      </c>
      <c r="F39" s="78"/>
      <c r="G39" s="55"/>
      <c r="H39" s="50" t="s">
        <v>83</v>
      </c>
      <c r="I39" s="51">
        <v>25</v>
      </c>
      <c r="K39" s="78"/>
    </row>
    <row r="40" spans="1:11" s="47" customFormat="1" ht="38.25" customHeight="1">
      <c r="A40" s="128" t="s">
        <v>49</v>
      </c>
      <c r="B40" s="129"/>
      <c r="C40" s="130"/>
      <c r="D40" s="106">
        <v>5000000</v>
      </c>
      <c r="E40" s="106">
        <v>5000000</v>
      </c>
      <c r="F40" s="107"/>
      <c r="G40" s="108"/>
      <c r="H40" s="109"/>
      <c r="I40" s="110"/>
      <c r="K40" s="85"/>
    </row>
    <row r="41" spans="1:11" s="47" customFormat="1" ht="47.25" customHeight="1">
      <c r="A41" s="86"/>
      <c r="B41" s="86"/>
      <c r="C41" s="86"/>
      <c r="D41" s="87"/>
      <c r="E41" s="88"/>
      <c r="F41" s="88"/>
      <c r="G41" s="88"/>
      <c r="H41" s="89"/>
      <c r="I41" s="90"/>
      <c r="K41" s="88"/>
    </row>
    <row r="42" spans="1:11" s="47" customFormat="1">
      <c r="A42" s="86"/>
      <c r="B42" s="86"/>
      <c r="C42" s="86"/>
      <c r="D42" s="87"/>
      <c r="E42" s="88"/>
      <c r="F42" s="88"/>
      <c r="G42" s="88"/>
      <c r="H42" s="91"/>
      <c r="I42" s="92"/>
      <c r="K42" s="88"/>
    </row>
    <row r="43" spans="1:11" s="47" customFormat="1">
      <c r="A43" s="86"/>
      <c r="B43" s="86"/>
      <c r="C43" s="86"/>
      <c r="D43" s="87"/>
      <c r="E43" s="88"/>
      <c r="F43" s="88"/>
      <c r="G43" s="88"/>
      <c r="H43" s="93"/>
      <c r="I43" s="94"/>
      <c r="K43" s="88"/>
    </row>
    <row r="44" spans="1:11" s="47" customFormat="1">
      <c r="A44" s="86"/>
      <c r="B44" s="86"/>
      <c r="C44" s="86"/>
      <c r="D44" s="87" t="s">
        <v>18</v>
      </c>
      <c r="E44" s="88"/>
      <c r="F44" s="88"/>
      <c r="G44" s="88"/>
      <c r="H44" s="93"/>
      <c r="I44" s="94"/>
      <c r="K44" s="88"/>
    </row>
    <row r="45" spans="1:11" s="47" customFormat="1">
      <c r="A45" s="86" t="s">
        <v>19</v>
      </c>
      <c r="B45" s="86"/>
      <c r="C45" s="86" t="s">
        <v>21</v>
      </c>
      <c r="D45" s="87"/>
      <c r="E45" s="88"/>
      <c r="F45" s="88"/>
      <c r="G45" s="88"/>
      <c r="H45" s="93"/>
      <c r="I45" s="94"/>
      <c r="K45" s="88"/>
    </row>
    <row r="46" spans="1:11" s="47" customFormat="1">
      <c r="A46" s="86"/>
      <c r="B46" s="86"/>
      <c r="C46" s="86" t="s">
        <v>16</v>
      </c>
      <c r="D46" s="87"/>
      <c r="E46" s="88"/>
      <c r="F46" s="88"/>
      <c r="G46" s="88"/>
      <c r="H46" s="93" t="s">
        <v>17</v>
      </c>
      <c r="I46" s="94"/>
      <c r="K46" s="88"/>
    </row>
    <row r="47" spans="1:11" s="47" customFormat="1">
      <c r="A47" s="86"/>
      <c r="B47" s="86"/>
      <c r="C47" s="86"/>
      <c r="D47" s="87"/>
      <c r="E47" s="88"/>
      <c r="F47" s="88"/>
      <c r="G47" s="95"/>
      <c r="H47" s="93"/>
      <c r="I47" s="94"/>
      <c r="K47" s="88"/>
    </row>
    <row r="48" spans="1:11" s="47" customFormat="1">
      <c r="A48" s="86"/>
      <c r="B48" s="86"/>
      <c r="C48" s="86" t="s">
        <v>20</v>
      </c>
      <c r="D48" s="87"/>
      <c r="E48" s="88"/>
      <c r="F48" s="88"/>
      <c r="G48" s="95"/>
      <c r="H48" s="93"/>
      <c r="I48" s="94"/>
      <c r="K48" s="88"/>
    </row>
    <row r="49" spans="1:11" s="47" customFormat="1">
      <c r="A49" s="86"/>
      <c r="B49" s="86"/>
      <c r="C49" s="86"/>
      <c r="D49" s="87"/>
      <c r="E49" s="88"/>
      <c r="F49" s="88"/>
      <c r="G49" s="88"/>
      <c r="H49" s="93"/>
      <c r="I49" s="94"/>
      <c r="K49" s="88"/>
    </row>
    <row r="50" spans="1:11" s="47" customFormat="1">
      <c r="A50" s="86"/>
      <c r="B50" s="86"/>
      <c r="C50" s="86"/>
      <c r="D50" s="87"/>
      <c r="E50" s="88"/>
      <c r="F50" s="88"/>
      <c r="G50" s="88"/>
      <c r="H50" s="93"/>
      <c r="I50" s="94"/>
      <c r="K50" s="88"/>
    </row>
    <row r="51" spans="1:11" s="47" customFormat="1">
      <c r="A51" s="86"/>
      <c r="B51" s="86"/>
      <c r="C51" s="86"/>
      <c r="D51" s="87"/>
      <c r="E51" s="88"/>
      <c r="F51" s="88"/>
      <c r="G51" s="88"/>
      <c r="H51" s="93"/>
      <c r="I51" s="94"/>
      <c r="K51" s="88"/>
    </row>
    <row r="52" spans="1:11" s="47" customFormat="1">
      <c r="A52" s="86"/>
      <c r="B52" s="86"/>
      <c r="C52" s="86"/>
      <c r="D52" s="87"/>
      <c r="E52" s="88"/>
      <c r="F52" s="88"/>
      <c r="G52" s="88"/>
      <c r="H52" s="93"/>
      <c r="I52" s="94"/>
      <c r="K52" s="88"/>
    </row>
    <row r="53" spans="1:11" s="47" customFormat="1">
      <c r="A53" s="86"/>
      <c r="B53" s="86"/>
      <c r="C53" s="86"/>
      <c r="D53" s="87"/>
      <c r="E53" s="88"/>
      <c r="F53" s="88"/>
      <c r="G53" s="88"/>
      <c r="H53" s="93"/>
      <c r="I53" s="94"/>
      <c r="K53" s="88"/>
    </row>
    <row r="54" spans="1:11" s="47" customFormat="1">
      <c r="A54" s="86"/>
      <c r="B54" s="86"/>
      <c r="C54" s="86"/>
      <c r="D54" s="87"/>
      <c r="E54" s="88"/>
      <c r="F54" s="88"/>
      <c r="G54" s="88"/>
      <c r="H54" s="93"/>
      <c r="I54" s="94"/>
      <c r="K54" s="88"/>
    </row>
    <row r="55" spans="1:11" s="47" customFormat="1">
      <c r="A55" s="86"/>
      <c r="B55" s="86"/>
      <c r="C55" s="86"/>
      <c r="D55" s="87"/>
      <c r="E55" s="88"/>
      <c r="F55" s="88"/>
      <c r="G55" s="88"/>
      <c r="H55" s="93"/>
      <c r="I55" s="94"/>
      <c r="K55" s="88"/>
    </row>
    <row r="56" spans="1:11" s="47" customFormat="1">
      <c r="A56" s="86"/>
      <c r="B56" s="86"/>
      <c r="C56" s="86"/>
      <c r="D56" s="87"/>
      <c r="E56" s="88"/>
      <c r="F56" s="88"/>
      <c r="G56" s="88"/>
      <c r="H56" s="93"/>
      <c r="I56" s="94"/>
      <c r="K56" s="88"/>
    </row>
    <row r="57" spans="1:11" s="47" customFormat="1">
      <c r="A57" s="86"/>
      <c r="B57" s="86"/>
      <c r="C57" s="86"/>
      <c r="D57" s="87"/>
      <c r="E57" s="88"/>
      <c r="F57" s="88"/>
      <c r="G57" s="88"/>
      <c r="H57" s="93"/>
      <c r="I57" s="94"/>
      <c r="K57" s="88"/>
    </row>
    <row r="58" spans="1:11" s="47" customFormat="1">
      <c r="A58" s="86"/>
      <c r="B58" s="86"/>
      <c r="C58" s="86"/>
      <c r="D58" s="87"/>
      <c r="E58" s="88"/>
      <c r="F58" s="88"/>
      <c r="G58" s="88"/>
      <c r="H58" s="93"/>
      <c r="I58" s="94"/>
      <c r="K58" s="88"/>
    </row>
    <row r="59" spans="1:11" s="47" customFormat="1">
      <c r="A59" s="86"/>
      <c r="B59" s="86"/>
      <c r="C59" s="86"/>
      <c r="D59" s="87"/>
      <c r="E59" s="88"/>
      <c r="F59" s="88"/>
      <c r="G59" s="88"/>
      <c r="H59" s="93"/>
      <c r="I59" s="94"/>
      <c r="K59" s="88"/>
    </row>
    <row r="60" spans="1:11" s="47" customFormat="1">
      <c r="A60" s="86"/>
      <c r="B60" s="86"/>
      <c r="C60" s="86"/>
      <c r="D60" s="87"/>
      <c r="E60" s="88"/>
      <c r="F60" s="88"/>
      <c r="G60" s="88"/>
      <c r="H60" s="93"/>
      <c r="I60" s="94"/>
      <c r="K60" s="88"/>
    </row>
    <row r="61" spans="1:11" s="47" customFormat="1">
      <c r="A61" s="86"/>
      <c r="B61" s="86"/>
      <c r="C61" s="86"/>
      <c r="D61" s="87"/>
      <c r="E61" s="88"/>
      <c r="F61" s="88"/>
      <c r="G61" s="88"/>
      <c r="H61" s="93"/>
      <c r="I61" s="94"/>
      <c r="K61" s="88"/>
    </row>
    <row r="62" spans="1:11">
      <c r="H62" s="35"/>
    </row>
    <row r="63" spans="1:11">
      <c r="H63" s="35"/>
    </row>
    <row r="64" spans="1:11">
      <c r="H64" s="35"/>
    </row>
    <row r="65" spans="8:8">
      <c r="H65" s="35"/>
    </row>
    <row r="66" spans="8:8">
      <c r="H66" s="35"/>
    </row>
    <row r="67" spans="8:8">
      <c r="H67" s="35"/>
    </row>
    <row r="68" spans="8:8">
      <c r="H68" s="35"/>
    </row>
    <row r="69" spans="8:8">
      <c r="H69" s="35"/>
    </row>
    <row r="70" spans="8:8">
      <c r="H70" s="35"/>
    </row>
    <row r="71" spans="8:8">
      <c r="H71" s="35"/>
    </row>
    <row r="72" spans="8:8">
      <c r="H72" s="35"/>
    </row>
    <row r="73" spans="8:8">
      <c r="H73" s="35"/>
    </row>
    <row r="74" spans="8:8">
      <c r="H74" s="35"/>
    </row>
    <row r="75" spans="8:8">
      <c r="H75" s="35"/>
    </row>
    <row r="76" spans="8:8">
      <c r="H76" s="35"/>
    </row>
    <row r="77" spans="8:8">
      <c r="H77" s="35"/>
    </row>
    <row r="78" spans="8:8">
      <c r="H78" s="35"/>
    </row>
    <row r="79" spans="8:8">
      <c r="H79" s="35"/>
    </row>
    <row r="80" spans="8:8">
      <c r="H80" s="35"/>
    </row>
    <row r="81" spans="8:8">
      <c r="H81" s="35"/>
    </row>
    <row r="82" spans="8:8">
      <c r="H82" s="35"/>
    </row>
    <row r="83" spans="8:8">
      <c r="H83" s="35"/>
    </row>
    <row r="84" spans="8:8">
      <c r="H84" s="35"/>
    </row>
    <row r="85" spans="8:8">
      <c r="H85" s="35"/>
    </row>
    <row r="86" spans="8:8">
      <c r="H86" s="35"/>
    </row>
    <row r="87" spans="8:8">
      <c r="H87" s="35"/>
    </row>
    <row r="88" spans="8:8">
      <c r="H88" s="35"/>
    </row>
    <row r="89" spans="8:8">
      <c r="H89" s="35"/>
    </row>
    <row r="90" spans="8:8">
      <c r="H90" s="35"/>
    </row>
    <row r="91" spans="8:8">
      <c r="H91" s="35"/>
    </row>
    <row r="92" spans="8:8">
      <c r="H92" s="35"/>
    </row>
    <row r="93" spans="8:8">
      <c r="H93" s="35"/>
    </row>
    <row r="94" spans="8:8">
      <c r="H94" s="35"/>
    </row>
    <row r="95" spans="8:8">
      <c r="H95" s="35"/>
    </row>
    <row r="96" spans="8:8">
      <c r="H96" s="35"/>
    </row>
    <row r="97" spans="8:8">
      <c r="H97" s="35"/>
    </row>
    <row r="98" spans="8:8">
      <c r="H98" s="35"/>
    </row>
    <row r="99" spans="8:8">
      <c r="H99" s="35"/>
    </row>
    <row r="100" spans="8:8">
      <c r="H100" s="35"/>
    </row>
    <row r="101" spans="8:8">
      <c r="H101" s="35"/>
    </row>
    <row r="102" spans="8:8">
      <c r="H102" s="35"/>
    </row>
    <row r="103" spans="8:8">
      <c r="H103" s="35"/>
    </row>
    <row r="104" spans="8:8">
      <c r="H104" s="35"/>
    </row>
    <row r="105" spans="8:8">
      <c r="H105" s="35"/>
    </row>
    <row r="106" spans="8:8">
      <c r="H106" s="35"/>
    </row>
    <row r="107" spans="8:8">
      <c r="H107" s="35"/>
    </row>
    <row r="108" spans="8:8">
      <c r="H108" s="35"/>
    </row>
    <row r="109" spans="8:8">
      <c r="H109" s="35"/>
    </row>
    <row r="110" spans="8:8">
      <c r="H110" s="35"/>
    </row>
  </sheetData>
  <mergeCells count="1">
    <mergeCell ref="A40:C40"/>
  </mergeCells>
  <phoneticPr fontId="2" type="noConversion"/>
  <pageMargins left="0.15748031496062992" right="0.19685039370078741" top="0.55118110236220474" bottom="0.43307086614173229" header="0.51181102362204722" footer="0.23622047244094491"/>
  <pageSetup paperSize="9" scale="95" orientation="landscape" horizontalDpi="300" verticalDpi="300" r:id="rId1"/>
  <headerFooter alignWithMargins="0">
    <oddFooter>&amp;Cหน้าที่ &amp;P จาก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Sheet3</vt:lpstr>
      <vt:lpstr>สรุปกลุ่มตอนล่าง1</vt:lpstr>
      <vt:lpstr>กลุ่มตอนล่าง 1 เสนอ อกนจ.</vt:lpstr>
      <vt:lpstr>'กลุ่มตอนล่าง 1 เสนอ อกนจ.'!Print_Area</vt:lpstr>
      <vt:lpstr>สรุปกลุ่มตอนล่าง1!Print_Area</vt:lpstr>
      <vt:lpstr>'กลุ่มตอนล่าง 1 เสนอ อกนจ.'!Print_Titles</vt:lpstr>
    </vt:vector>
  </TitlesOfParts>
  <Company>LiteOS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MoZarD</dc:creator>
  <cp:lastModifiedBy>WincoolV5</cp:lastModifiedBy>
  <cp:lastPrinted>2011-09-16T10:53:17Z</cp:lastPrinted>
  <dcterms:created xsi:type="dcterms:W3CDTF">2009-03-11T04:47:27Z</dcterms:created>
  <dcterms:modified xsi:type="dcterms:W3CDTF">2011-09-16T10:57:46Z</dcterms:modified>
</cp:coreProperties>
</file>