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800" yWindow="-15" windowWidth="10815" windowHeight="9120" tabRatio="767" firstSheet="6" activeTab="7"/>
  </bookViews>
  <sheets>
    <sheet name="กลุ่ม กลางตอนกลาง(โครงการ) (2)" sheetId="37" state="hidden" r:id="rId1"/>
    <sheet name="สมุทรปราการ (2)" sheetId="38" state="hidden" r:id="rId2"/>
    <sheet name="ฉะเชิงเทรา (2)" sheetId="39" state="hidden" r:id="rId3"/>
    <sheet name="นครนายก (3)" sheetId="47" state="hidden" r:id="rId4"/>
    <sheet name="นครนายก (2)" sheetId="40" state="hidden" r:id="rId5"/>
    <sheet name="ปราจีนบุรี (2)" sheetId="41" state="hidden" r:id="rId6"/>
    <sheet name="Sum-Pathoom" sheetId="58" r:id="rId7"/>
    <sheet name="ปทุมธานี 2555" sheetId="53" r:id="rId8"/>
    <sheet name="ตารางคะแนนแผน UCR" sheetId="49" state="hidden" r:id="rId9"/>
    <sheet name="ปทุมธานี 2555 (name list only)" sheetId="56" state="hidden" r:id="rId10"/>
    <sheet name="สระแก้ว (2)" sheetId="42" state="hidden" r:id="rId11"/>
    <sheet name="กลุ่ม ตอ.(โครงการ) (2)" sheetId="43" state="hidden" r:id="rId12"/>
    <sheet name="ชลบุรี (3)" sheetId="48" state="hidden" r:id="rId13"/>
    <sheet name="ชลบุรี (2)" sheetId="44" state="hidden" r:id="rId14"/>
    <sheet name="ระยอง (2)" sheetId="45" state="hidden" r:id="rId15"/>
    <sheet name="จันทบุรี (2)" sheetId="46" state="hidden" r:id="rId16"/>
    <sheet name="ตราด (2)" sheetId="36" state="hidden" r:id="rId17"/>
    <sheet name="Sheet1" sheetId="59" r:id="rId18"/>
  </sheets>
  <definedNames>
    <definedName name="_xlnm._FilterDatabase" localSheetId="15" hidden="1">'จันทบุรี (2)'!$A$6:$U$160</definedName>
    <definedName name="_xlnm._FilterDatabase" localSheetId="2" hidden="1">'ฉะเชิงเทรา (2)'!$A$7:$Z$7</definedName>
    <definedName name="_xlnm._FilterDatabase" localSheetId="13" hidden="1">'ชลบุรี (2)'!$A$5:$AE$126</definedName>
    <definedName name="_xlnm._FilterDatabase" localSheetId="12" hidden="1">'ชลบุรี (3)'!$F$1:$L$184</definedName>
    <definedName name="_xlnm._FilterDatabase" localSheetId="16" hidden="1">'ตราด (2)'!$A$1:$U$129</definedName>
    <definedName name="_xlnm._FilterDatabase" localSheetId="3" hidden="1">'นครนายก (3)'!$F$1:$I$223</definedName>
    <definedName name="_xlnm._FilterDatabase" localSheetId="7" hidden="1">'ปทุมธานี 2555'!#REF!</definedName>
    <definedName name="_xlnm._FilterDatabase" localSheetId="9" hidden="1">'ปทุมธานี 2555 (name list only)'!$G$1:$H$65</definedName>
    <definedName name="_xlnm._FilterDatabase" localSheetId="5" hidden="1">'ปราจีนบุรี (2)'!$A$5:$U$143</definedName>
    <definedName name="_xlnm._FilterDatabase" localSheetId="14" hidden="1">'ระยอง (2)'!$A$5:$AE$114</definedName>
    <definedName name="_xlnm._FilterDatabase" localSheetId="1" hidden="1">'สมุทรปราการ (2)'!$A$5:$U$70</definedName>
    <definedName name="_xlnm._FilterDatabase" localSheetId="10" hidden="1">'สระแก้ว (2)'!$A$5:$AE$131</definedName>
    <definedName name="_xlnm.Print_Area" localSheetId="8">'ตารางคะแนนแผน UCR'!$A$1:$O$28</definedName>
    <definedName name="_xlnm.Print_Area" localSheetId="7">'ปทุมธานี 2555'!$A$1:$K$117</definedName>
    <definedName name="_xlnm.Print_Area" localSheetId="9">'ปทุมธานี 2555 (name list only)'!$D$5:$E$65</definedName>
    <definedName name="_xlnm.Print_Titles" localSheetId="0">'กลุ่ม กลางตอนกลาง(โครงการ) (2)'!$5:$7</definedName>
    <definedName name="_xlnm.Print_Titles" localSheetId="11">'กลุ่ม ตอ.(โครงการ) (2)'!$5:$7</definedName>
    <definedName name="_xlnm.Print_Titles" localSheetId="15">'จันทบุรี (2)'!$5:$7</definedName>
    <definedName name="_xlnm.Print_Titles" localSheetId="2">'ฉะเชิงเทรา (2)'!$5:$7</definedName>
    <definedName name="_xlnm.Print_Titles" localSheetId="13">'ชลบุรี (2)'!$5:$7</definedName>
    <definedName name="_xlnm.Print_Titles" localSheetId="12">'ชลบุรี (3)'!$5:$6</definedName>
    <definedName name="_xlnm.Print_Titles" localSheetId="16">'ตราด (2)'!$5:$6</definedName>
    <definedName name="_xlnm.Print_Titles" localSheetId="4">'นครนายก (2)'!$5:$7</definedName>
    <definedName name="_xlnm.Print_Titles" localSheetId="3">'นครนายก (3)'!$5:$6</definedName>
    <definedName name="_xlnm.Print_Titles" localSheetId="7">'ปทุมธานี 2555'!$3:$3</definedName>
    <definedName name="_xlnm.Print_Titles" localSheetId="5">'ปราจีนบุรี (2)'!$5:$7</definedName>
    <definedName name="_xlnm.Print_Titles" localSheetId="14">'ระยอง (2)'!$5:$7</definedName>
    <definedName name="_xlnm.Print_Titles" localSheetId="1">'สมุทรปราการ (2)'!$5:$7</definedName>
    <definedName name="_xlnm.Print_Titles" localSheetId="10">'สระแก้ว (2)'!$5:$7</definedName>
  </definedNames>
  <calcPr calcId="125725"/>
</workbook>
</file>

<file path=xl/calcChain.xml><?xml version="1.0" encoding="utf-8"?>
<calcChain xmlns="http://schemas.openxmlformats.org/spreadsheetml/2006/main">
  <c r="K9" i="58"/>
  <c r="F127" i="36"/>
  <c r="E127"/>
  <c r="F126"/>
  <c r="E126"/>
  <c r="F125"/>
  <c r="E125"/>
  <c r="F124"/>
  <c r="F128" s="1"/>
  <c r="E124"/>
  <c r="E128" s="1"/>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A93"/>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A74"/>
  <c r="A75" s="1"/>
  <c r="A76" s="1"/>
  <c r="A77" s="1"/>
  <c r="A78" s="1"/>
  <c r="A79" s="1"/>
  <c r="A80" s="1"/>
  <c r="A81" s="1"/>
  <c r="A82" s="1"/>
  <c r="A83" s="1"/>
  <c r="A84" s="1"/>
  <c r="A85" s="1"/>
  <c r="A86" s="1"/>
  <c r="A87" s="1"/>
  <c r="A88" s="1"/>
  <c r="A89" s="1"/>
  <c r="A90" s="1"/>
  <c r="Y73"/>
  <c r="X73"/>
  <c r="W73"/>
  <c r="V73"/>
  <c r="Y72"/>
  <c r="X72"/>
  <c r="W72"/>
  <c r="V72"/>
  <c r="Y71"/>
  <c r="X71"/>
  <c r="W71"/>
  <c r="V71"/>
  <c r="Y70"/>
  <c r="X70"/>
  <c r="W70"/>
  <c r="V70"/>
  <c r="Y69"/>
  <c r="X69"/>
  <c r="W69"/>
  <c r="V69"/>
  <c r="Y68"/>
  <c r="X68"/>
  <c r="W68"/>
  <c r="V68"/>
  <c r="Y67"/>
  <c r="X67"/>
  <c r="W67"/>
  <c r="V67"/>
  <c r="Y66"/>
  <c r="X66"/>
  <c r="W66"/>
  <c r="V66"/>
  <c r="A66"/>
  <c r="A67" s="1"/>
  <c r="A68" s="1"/>
  <c r="A69" s="1"/>
  <c r="A70" s="1"/>
  <c r="A71" s="1"/>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A51"/>
  <c r="A52" s="1"/>
  <c r="A53" s="1"/>
  <c r="A54" s="1"/>
  <c r="A55" s="1"/>
  <c r="A56" s="1"/>
  <c r="A57" s="1"/>
  <c r="A58" s="1"/>
  <c r="A59" s="1"/>
  <c r="A60" s="1"/>
  <c r="A61" s="1"/>
  <c r="A62" s="1"/>
  <c r="A63" s="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A21"/>
  <c r="A22" s="1"/>
  <c r="A23" s="1"/>
  <c r="A24" s="1"/>
  <c r="A25" s="1"/>
  <c r="A26" s="1"/>
  <c r="A27" s="1"/>
  <c r="A28" s="1"/>
  <c r="A29" s="1"/>
  <c r="A30" s="1"/>
  <c r="A31" s="1"/>
  <c r="A32" s="1"/>
  <c r="A33" s="1"/>
  <c r="A34" s="1"/>
  <c r="A35" s="1"/>
  <c r="A36" s="1"/>
  <c r="A37" s="1"/>
  <c r="A38" s="1"/>
  <c r="A39" s="1"/>
  <c r="A40" s="1"/>
  <c r="A41" s="1"/>
  <c r="A42" s="1"/>
  <c r="A43" s="1"/>
  <c r="A44" s="1"/>
  <c r="A45" s="1"/>
  <c r="A46" s="1"/>
  <c r="A47" s="1"/>
  <c r="A48" s="1"/>
  <c r="Y20"/>
  <c r="X20"/>
  <c r="W20"/>
  <c r="V20"/>
  <c r="Y19"/>
  <c r="X19"/>
  <c r="W19"/>
  <c r="V19"/>
  <c r="Y18"/>
  <c r="X18"/>
  <c r="W18"/>
  <c r="V18"/>
  <c r="Y17"/>
  <c r="X17"/>
  <c r="W17"/>
  <c r="V17"/>
  <c r="Y16"/>
  <c r="X16"/>
  <c r="W16"/>
  <c r="V16"/>
  <c r="Y15"/>
  <c r="X15"/>
  <c r="W15"/>
  <c r="V15"/>
  <c r="Y14"/>
  <c r="X14"/>
  <c r="W14"/>
  <c r="V14"/>
  <c r="Y13"/>
  <c r="X13"/>
  <c r="W13"/>
  <c r="V13"/>
  <c r="A13"/>
  <c r="A14" s="1"/>
  <c r="A15" s="1"/>
  <c r="A16" s="1"/>
  <c r="A17" s="1"/>
  <c r="A18" s="1"/>
  <c r="Y12"/>
  <c r="X12"/>
  <c r="W12"/>
  <c r="V12"/>
  <c r="Y11"/>
  <c r="X11"/>
  <c r="W11"/>
  <c r="V11"/>
  <c r="Y10"/>
  <c r="X10"/>
  <c r="W10"/>
  <c r="V10"/>
  <c r="Y9"/>
  <c r="X9"/>
  <c r="W9"/>
  <c r="V9"/>
  <c r="A9"/>
  <c r="A10" s="1"/>
  <c r="Y8"/>
  <c r="X8"/>
  <c r="W8"/>
  <c r="V8"/>
  <c r="F127" i="46"/>
  <c r="E127"/>
  <c r="F126"/>
  <c r="E126"/>
  <c r="F125"/>
  <c r="E125"/>
  <c r="F124"/>
  <c r="F128" s="1"/>
  <c r="E124"/>
  <c r="E128" s="1"/>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Y8"/>
  <c r="X8"/>
  <c r="W8"/>
  <c r="V8"/>
  <c r="F113" i="45"/>
  <c r="E113"/>
  <c r="F112"/>
  <c r="E112"/>
  <c r="F111"/>
  <c r="E111"/>
  <c r="F110"/>
  <c r="F114" s="1"/>
  <c r="E110"/>
  <c r="E114" s="1"/>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Y8"/>
  <c r="X8"/>
  <c r="W8"/>
  <c r="V8"/>
  <c r="F131" i="44"/>
  <c r="E131"/>
  <c r="F130"/>
  <c r="E130"/>
  <c r="F129"/>
  <c r="E129"/>
  <c r="F128"/>
  <c r="F132" s="1"/>
  <c r="E128"/>
  <c r="E132" s="1"/>
  <c r="Y125"/>
  <c r="X125"/>
  <c r="W125"/>
  <c r="V125"/>
  <c r="Y124"/>
  <c r="X124"/>
  <c r="W124"/>
  <c r="V124"/>
  <c r="Y123"/>
  <c r="X123"/>
  <c r="W123"/>
  <c r="V123"/>
  <c r="Y122"/>
  <c r="X122"/>
  <c r="W122"/>
  <c r="V122"/>
  <c r="Y121"/>
  <c r="X121"/>
  <c r="W121"/>
  <c r="V121"/>
  <c r="Y120"/>
  <c r="X120"/>
  <c r="W120"/>
  <c r="V120"/>
  <c r="Y119"/>
  <c r="X119"/>
  <c r="W119"/>
  <c r="V119"/>
  <c r="A119"/>
  <c r="A120" s="1"/>
  <c r="A121" s="1"/>
  <c r="A122" s="1"/>
  <c r="A123" s="1"/>
  <c r="A124" s="1"/>
  <c r="A125" s="1"/>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A106"/>
  <c r="A107" s="1"/>
  <c r="A108" s="1"/>
  <c r="A109" s="1"/>
  <c r="A110" s="1"/>
  <c r="A111" s="1"/>
  <c r="A112" s="1"/>
  <c r="A113" s="1"/>
  <c r="A114" s="1"/>
  <c r="A115" s="1"/>
  <c r="A116" s="1"/>
  <c r="Y105"/>
  <c r="X105"/>
  <c r="W105"/>
  <c r="V105"/>
  <c r="Y104"/>
  <c r="X104"/>
  <c r="W104"/>
  <c r="V104"/>
  <c r="Y103"/>
  <c r="X103"/>
  <c r="W103"/>
  <c r="V103"/>
  <c r="Y102"/>
  <c r="X102"/>
  <c r="W102"/>
  <c r="V102"/>
  <c r="A102"/>
  <c r="A103" s="1"/>
  <c r="Y101"/>
  <c r="X101"/>
  <c r="W101"/>
  <c r="V101"/>
  <c r="Y100"/>
  <c r="X100"/>
  <c r="W100"/>
  <c r="V100"/>
  <c r="Y99"/>
  <c r="X99"/>
  <c r="W99"/>
  <c r="V99"/>
  <c r="Y98"/>
  <c r="X98"/>
  <c r="W98"/>
  <c r="V98"/>
  <c r="Y97"/>
  <c r="X97"/>
  <c r="W97"/>
  <c r="V97"/>
  <c r="Y96"/>
  <c r="X96"/>
  <c r="W96"/>
  <c r="V96"/>
  <c r="A96"/>
  <c r="A97" s="1"/>
  <c r="A98" s="1"/>
  <c r="A99" s="1"/>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A86"/>
  <c r="A87" s="1"/>
  <c r="A88" s="1"/>
  <c r="A89" s="1"/>
  <c r="A90" s="1"/>
  <c r="A91" s="1"/>
  <c r="A92" s="1"/>
  <c r="A93" s="1"/>
  <c r="Y85"/>
  <c r="X85"/>
  <c r="W85"/>
  <c r="V85"/>
  <c r="A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A74"/>
  <c r="A75" s="1"/>
  <c r="A76" s="1"/>
  <c r="A77" s="1"/>
  <c r="A78" s="1"/>
  <c r="A79" s="1"/>
  <c r="A80" s="1"/>
  <c r="A81" s="1"/>
  <c r="A82" s="1"/>
  <c r="Y73"/>
  <c r="X73"/>
  <c r="W73"/>
  <c r="V73"/>
  <c r="A73"/>
  <c r="Y72"/>
  <c r="X72"/>
  <c r="W72"/>
  <c r="V72"/>
  <c r="Y71"/>
  <c r="X71"/>
  <c r="W71"/>
  <c r="V71"/>
  <c r="Y70"/>
  <c r="X70"/>
  <c r="W70"/>
  <c r="V70"/>
  <c r="Y69"/>
  <c r="X69"/>
  <c r="W69"/>
  <c r="V69"/>
  <c r="Y68"/>
  <c r="X68"/>
  <c r="W68"/>
  <c r="V68"/>
  <c r="Y67"/>
  <c r="X67"/>
  <c r="W67"/>
  <c r="V67"/>
  <c r="Y66"/>
  <c r="X66"/>
  <c r="W66"/>
  <c r="V66"/>
  <c r="Y65"/>
  <c r="X65"/>
  <c r="W65"/>
  <c r="V65"/>
  <c r="Y64"/>
  <c r="X64"/>
  <c r="W64"/>
  <c r="V64"/>
  <c r="A64"/>
  <c r="A65" s="1"/>
  <c r="A66" s="1"/>
  <c r="A67" s="1"/>
  <c r="A68" s="1"/>
  <c r="A69" s="1"/>
  <c r="A70" s="1"/>
  <c r="Y63"/>
  <c r="X63"/>
  <c r="W63"/>
  <c r="V63"/>
  <c r="A63"/>
  <c r="Y62"/>
  <c r="X62"/>
  <c r="W62"/>
  <c r="V62"/>
  <c r="Y61"/>
  <c r="X61"/>
  <c r="W61"/>
  <c r="V61"/>
  <c r="Y60"/>
  <c r="X60"/>
  <c r="W60"/>
  <c r="V60"/>
  <c r="A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A49"/>
  <c r="A50" s="1"/>
  <c r="A51" s="1"/>
  <c r="A52" s="1"/>
  <c r="A53" s="1"/>
  <c r="A54" s="1"/>
  <c r="A55" s="1"/>
  <c r="A56" s="1"/>
  <c r="A57" s="1"/>
  <c r="Y48"/>
  <c r="X48"/>
  <c r="W48"/>
  <c r="V48"/>
  <c r="Y47"/>
  <c r="X47"/>
  <c r="W47"/>
  <c r="V47"/>
  <c r="Y46"/>
  <c r="X46"/>
  <c r="W46"/>
  <c r="V46"/>
  <c r="Y45"/>
  <c r="X45"/>
  <c r="W45"/>
  <c r="V45"/>
  <c r="Y44"/>
  <c r="X44"/>
  <c r="W44"/>
  <c r="V44"/>
  <c r="Y43"/>
  <c r="X43"/>
  <c r="W43"/>
  <c r="V43"/>
  <c r="Y42"/>
  <c r="X42"/>
  <c r="W42"/>
  <c r="V42"/>
  <c r="Y41"/>
  <c r="X41"/>
  <c r="W41"/>
  <c r="V41"/>
  <c r="Y40"/>
  <c r="X40"/>
  <c r="W40"/>
  <c r="V40"/>
  <c r="A40"/>
  <c r="A41" s="1"/>
  <c r="A42" s="1"/>
  <c r="A43" s="1"/>
  <c r="A44" s="1"/>
  <c r="A45" s="1"/>
  <c r="A46" s="1"/>
  <c r="Y39"/>
  <c r="X39"/>
  <c r="W39"/>
  <c r="V39"/>
  <c r="Y38"/>
  <c r="X38"/>
  <c r="W38"/>
  <c r="V38"/>
  <c r="Y37"/>
  <c r="X37"/>
  <c r="W37"/>
  <c r="V37"/>
  <c r="Y36"/>
  <c r="X36"/>
  <c r="W36"/>
  <c r="V36"/>
  <c r="A36"/>
  <c r="A37" s="1"/>
  <c r="Y35"/>
  <c r="X35"/>
  <c r="W35"/>
  <c r="V35"/>
  <c r="Y34"/>
  <c r="X34"/>
  <c r="W34"/>
  <c r="V34"/>
  <c r="Y33"/>
  <c r="X33"/>
  <c r="W33"/>
  <c r="V33"/>
  <c r="Y32"/>
  <c r="X32"/>
  <c r="W32"/>
  <c r="V32"/>
  <c r="Y31"/>
  <c r="X31"/>
  <c r="W31"/>
  <c r="V31"/>
  <c r="Y30"/>
  <c r="X30"/>
  <c r="W30"/>
  <c r="V30"/>
  <c r="Y29"/>
  <c r="X29"/>
  <c r="W29"/>
  <c r="V29"/>
  <c r="Y28"/>
  <c r="X28"/>
  <c r="W28"/>
  <c r="V28"/>
  <c r="A28"/>
  <c r="A29" s="1"/>
  <c r="A30" s="1"/>
  <c r="A31" s="1"/>
  <c r="A32" s="1"/>
  <c r="A33" s="1"/>
  <c r="Y27"/>
  <c r="X27"/>
  <c r="W27"/>
  <c r="V27"/>
  <c r="Y26"/>
  <c r="X26"/>
  <c r="W26"/>
  <c r="V26"/>
  <c r="Y25"/>
  <c r="X25"/>
  <c r="W25"/>
  <c r="V25"/>
  <c r="Y24"/>
  <c r="X24"/>
  <c r="W24"/>
  <c r="V24"/>
  <c r="Y23"/>
  <c r="X23"/>
  <c r="W23"/>
  <c r="V23"/>
  <c r="Y22"/>
  <c r="X22"/>
  <c r="W22"/>
  <c r="V22"/>
  <c r="Y21"/>
  <c r="X21"/>
  <c r="W21"/>
  <c r="V21"/>
  <c r="Y20"/>
  <c r="X20"/>
  <c r="W20"/>
  <c r="V20"/>
  <c r="A20"/>
  <c r="A21" s="1"/>
  <c r="A22" s="1"/>
  <c r="A23" s="1"/>
  <c r="A24" s="1"/>
  <c r="A25" s="1"/>
  <c r="Y19"/>
  <c r="X19"/>
  <c r="W19"/>
  <c r="V19"/>
  <c r="Y18"/>
  <c r="X18"/>
  <c r="W18"/>
  <c r="V18"/>
  <c r="Y17"/>
  <c r="X17"/>
  <c r="W17"/>
  <c r="V17"/>
  <c r="Y16"/>
  <c r="X16"/>
  <c r="W16"/>
  <c r="V16"/>
  <c r="Y15"/>
  <c r="X15"/>
  <c r="W15"/>
  <c r="V15"/>
  <c r="Y14"/>
  <c r="X14"/>
  <c r="W14"/>
  <c r="V14"/>
  <c r="Y13"/>
  <c r="X13"/>
  <c r="W13"/>
  <c r="V13"/>
  <c r="A13"/>
  <c r="A14" s="1"/>
  <c r="A15" s="1"/>
  <c r="A16" s="1"/>
  <c r="A17" s="1"/>
  <c r="Y12"/>
  <c r="X12"/>
  <c r="W12"/>
  <c r="V12"/>
  <c r="Y11"/>
  <c r="X11"/>
  <c r="W11"/>
  <c r="V11"/>
  <c r="Y10"/>
  <c r="X10"/>
  <c r="W10"/>
  <c r="V10"/>
  <c r="Y9"/>
  <c r="X9"/>
  <c r="W9"/>
  <c r="V9"/>
  <c r="Y8"/>
  <c r="X8"/>
  <c r="W8"/>
  <c r="V8"/>
  <c r="M182" i="48"/>
  <c r="F182"/>
  <c r="E182"/>
  <c r="M181"/>
  <c r="F181"/>
  <c r="E181"/>
  <c r="M180"/>
  <c r="K180"/>
  <c r="F180"/>
  <c r="F183" s="1"/>
  <c r="E183" s="1"/>
  <c r="E180"/>
  <c r="M183" l="1"/>
  <c r="M179"/>
  <c r="F179" s="1"/>
  <c r="E179" s="1"/>
  <c r="H175"/>
  <c r="H174"/>
  <c r="R173"/>
  <c r="H173"/>
  <c r="R172"/>
  <c r="H172"/>
  <c r="R171"/>
  <c r="H171"/>
  <c r="R170"/>
  <c r="H170"/>
  <c r="R169"/>
  <c r="H169"/>
  <c r="R168"/>
  <c r="H168"/>
  <c r="R167"/>
  <c r="H167"/>
  <c r="R166"/>
  <c r="H166"/>
  <c r="R165"/>
  <c r="H165"/>
  <c r="R164"/>
  <c r="H164"/>
  <c r="R163"/>
  <c r="H163"/>
  <c r="R162"/>
  <c r="H162"/>
  <c r="R161"/>
  <c r="H161"/>
  <c r="R160"/>
  <c r="H160"/>
  <c r="R159"/>
  <c r="H159"/>
  <c r="R158"/>
  <c r="H158"/>
  <c r="R157"/>
  <c r="H157"/>
  <c r="R156"/>
  <c r="H156"/>
  <c r="R155"/>
  <c r="H155"/>
  <c r="R154"/>
  <c r="H154"/>
  <c r="R153"/>
  <c r="H153"/>
  <c r="R152"/>
  <c r="H152"/>
  <c r="R151"/>
  <c r="H151"/>
  <c r="R150"/>
  <c r="H150"/>
  <c r="R149"/>
  <c r="H149"/>
  <c r="R148"/>
  <c r="H148"/>
  <c r="R147"/>
  <c r="H147"/>
  <c r="R146"/>
  <c r="H146"/>
  <c r="R145"/>
  <c r="H145"/>
  <c r="R144"/>
  <c r="H144"/>
  <c r="R143"/>
  <c r="H143"/>
  <c r="R142"/>
  <c r="H142"/>
  <c r="R141"/>
  <c r="H141"/>
  <c r="R140"/>
  <c r="H140"/>
  <c r="R139"/>
  <c r="H139"/>
  <c r="R138"/>
  <c r="H138"/>
  <c r="R137"/>
  <c r="H137"/>
  <c r="R136"/>
  <c r="H136"/>
  <c r="R135"/>
  <c r="H135"/>
  <c r="R134"/>
  <c r="H134"/>
  <c r="R133"/>
  <c r="H133"/>
  <c r="R132"/>
  <c r="H132"/>
  <c r="R131"/>
  <c r="H131"/>
  <c r="R130"/>
  <c r="H130"/>
  <c r="R129"/>
  <c r="H129"/>
  <c r="R128"/>
  <c r="H128"/>
  <c r="R127"/>
  <c r="H127"/>
  <c r="R126"/>
  <c r="H126"/>
  <c r="R125"/>
  <c r="H125"/>
  <c r="R124"/>
  <c r="H124"/>
  <c r="R123"/>
  <c r="H123"/>
  <c r="R122"/>
  <c r="H122"/>
  <c r="R121"/>
  <c r="H121"/>
  <c r="R120"/>
  <c r="H120"/>
  <c r="R119"/>
  <c r="J119"/>
  <c r="H119"/>
  <c r="R118"/>
  <c r="H118"/>
  <c r="R117"/>
  <c r="J117"/>
  <c r="H117"/>
  <c r="H116"/>
  <c r="H115"/>
  <c r="H114"/>
  <c r="H113"/>
  <c r="J112"/>
  <c r="H112"/>
  <c r="H111"/>
  <c r="H110"/>
  <c r="H109"/>
  <c r="H108"/>
  <c r="J107"/>
  <c r="H107"/>
  <c r="H106"/>
  <c r="H105"/>
  <c r="H104"/>
  <c r="H103"/>
  <c r="J102"/>
  <c r="H102"/>
  <c r="J101"/>
  <c r="H101"/>
  <c r="H100"/>
  <c r="H99"/>
  <c r="H98"/>
  <c r="H97"/>
  <c r="H96"/>
  <c r="J95"/>
  <c r="H95"/>
  <c r="J94"/>
  <c r="H94"/>
  <c r="H93"/>
  <c r="H92"/>
  <c r="H91"/>
  <c r="H90"/>
  <c r="H89"/>
  <c r="H88"/>
  <c r="H87"/>
  <c r="H86"/>
  <c r="H85"/>
  <c r="H84"/>
  <c r="H83"/>
  <c r="H82"/>
  <c r="H81"/>
  <c r="H80"/>
  <c r="H79"/>
  <c r="H78"/>
  <c r="H77"/>
  <c r="H76"/>
  <c r="J75"/>
  <c r="H75"/>
  <c r="J74"/>
  <c r="H74"/>
  <c r="J73"/>
  <c r="H73"/>
  <c r="H72"/>
  <c r="H71"/>
  <c r="H70"/>
  <c r="J69"/>
  <c r="H69"/>
  <c r="J68"/>
  <c r="H68"/>
  <c r="H67"/>
  <c r="H66"/>
  <c r="H65"/>
  <c r="H64"/>
  <c r="J63"/>
  <c r="H63"/>
  <c r="H62"/>
  <c r="H61"/>
  <c r="H60"/>
  <c r="J59"/>
  <c r="H59"/>
  <c r="H58"/>
  <c r="H57"/>
  <c r="H56"/>
  <c r="H55"/>
  <c r="H54"/>
  <c r="H53"/>
  <c r="H52"/>
  <c r="H51"/>
  <c r="H50"/>
  <c r="H49"/>
  <c r="H48"/>
  <c r="H47"/>
  <c r="H46"/>
  <c r="J45"/>
  <c r="H45"/>
  <c r="J44"/>
  <c r="H44"/>
  <c r="J43"/>
  <c r="H43"/>
  <c r="J42"/>
  <c r="H42"/>
  <c r="J41"/>
  <c r="H41"/>
  <c r="J40"/>
  <c r="H40"/>
  <c r="J39"/>
  <c r="H39"/>
  <c r="J38"/>
  <c r="H38"/>
  <c r="H37"/>
  <c r="H36"/>
  <c r="H35"/>
  <c r="H34"/>
  <c r="H33"/>
  <c r="H32"/>
  <c r="H31"/>
  <c r="H30"/>
  <c r="J29"/>
  <c r="H29"/>
  <c r="H28"/>
  <c r="H27"/>
  <c r="H26"/>
  <c r="H25"/>
  <c r="H24"/>
  <c r="H23"/>
  <c r="H22"/>
  <c r="H21"/>
  <c r="H20"/>
  <c r="H19"/>
  <c r="H18"/>
  <c r="H17"/>
  <c r="H16"/>
  <c r="H15"/>
  <c r="H14"/>
  <c r="H13"/>
  <c r="H12"/>
  <c r="H11"/>
  <c r="H10"/>
  <c r="H9"/>
  <c r="H8"/>
  <c r="F18" i="43"/>
  <c r="E18"/>
  <c r="F17"/>
  <c r="E17"/>
  <c r="F16"/>
  <c r="F19" s="1"/>
  <c r="E16"/>
  <c r="E19" s="1"/>
  <c r="Z13"/>
  <c r="Y13"/>
  <c r="X13"/>
  <c r="W13"/>
  <c r="Z12"/>
  <c r="Y12"/>
  <c r="X12"/>
  <c r="W12"/>
  <c r="Z11"/>
  <c r="Y11"/>
  <c r="X11"/>
  <c r="W11"/>
  <c r="Z10"/>
  <c r="Y10"/>
  <c r="X10"/>
  <c r="W10"/>
  <c r="Z9"/>
  <c r="Y9"/>
  <c r="X9"/>
  <c r="W9"/>
  <c r="Z8"/>
  <c r="Y8"/>
  <c r="X8"/>
  <c r="W8"/>
  <c r="F137" i="42"/>
  <c r="E137"/>
  <c r="F136"/>
  <c r="E136"/>
  <c r="F135"/>
  <c r="E135"/>
  <c r="F134"/>
  <c r="F138" s="1"/>
  <c r="Y131"/>
  <c r="X131"/>
  <c r="W131"/>
  <c r="V131"/>
  <c r="Y130"/>
  <c r="X130"/>
  <c r="W130"/>
  <c r="V130"/>
  <c r="A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A120"/>
  <c r="Y119"/>
  <c r="X119"/>
  <c r="W119"/>
  <c r="V119"/>
  <c r="Y118"/>
  <c r="X118"/>
  <c r="W118"/>
  <c r="V118"/>
  <c r="Y117"/>
  <c r="X117"/>
  <c r="W117"/>
  <c r="V117"/>
  <c r="Y116"/>
  <c r="X116"/>
  <c r="W116"/>
  <c r="V116"/>
  <c r="A116"/>
  <c r="Y115"/>
  <c r="X115"/>
  <c r="W115"/>
  <c r="V115"/>
  <c r="Y114"/>
  <c r="X114"/>
  <c r="W114"/>
  <c r="V114"/>
  <c r="E114"/>
  <c r="Y113"/>
  <c r="X113"/>
  <c r="W113"/>
  <c r="V113"/>
  <c r="A113"/>
  <c r="Y112"/>
  <c r="X112"/>
  <c r="W112"/>
  <c r="V112"/>
  <c r="Y111"/>
  <c r="X111"/>
  <c r="W111"/>
  <c r="V111"/>
  <c r="E111"/>
  <c r="Y110"/>
  <c r="X110"/>
  <c r="W110"/>
  <c r="V110"/>
  <c r="Y109"/>
  <c r="X109"/>
  <c r="W109"/>
  <c r="V109"/>
  <c r="A109"/>
  <c r="A110" s="1"/>
  <c r="Y108"/>
  <c r="X108"/>
  <c r="W108"/>
  <c r="V108"/>
  <c r="Y107"/>
  <c r="X107"/>
  <c r="W107"/>
  <c r="V107"/>
  <c r="E107"/>
  <c r="Y106"/>
  <c r="X106"/>
  <c r="W106"/>
  <c r="V106"/>
  <c r="E106"/>
  <c r="Y105"/>
  <c r="X105"/>
  <c r="W105"/>
  <c r="V105"/>
  <c r="Y104"/>
  <c r="X104"/>
  <c r="W104"/>
  <c r="V104"/>
  <c r="A104"/>
  <c r="A105" s="1"/>
  <c r="Y103"/>
  <c r="X103"/>
  <c r="W103"/>
  <c r="V103"/>
  <c r="Y102"/>
  <c r="X102"/>
  <c r="W102"/>
  <c r="V102"/>
  <c r="E102"/>
  <c r="Y101"/>
  <c r="X101"/>
  <c r="W101"/>
  <c r="V101"/>
  <c r="Y100"/>
  <c r="X100"/>
  <c r="W100"/>
  <c r="V100"/>
  <c r="Y99"/>
  <c r="X99"/>
  <c r="W99"/>
  <c r="V99"/>
  <c r="Y98"/>
  <c r="X98"/>
  <c r="W98"/>
  <c r="V98"/>
  <c r="A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A88"/>
  <c r="Y87"/>
  <c r="X87"/>
  <c r="W87"/>
  <c r="V87"/>
  <c r="Y86"/>
  <c r="X86"/>
  <c r="W86"/>
  <c r="V86"/>
  <c r="E86"/>
  <c r="Y85"/>
  <c r="X85"/>
  <c r="W85"/>
  <c r="V85"/>
  <c r="Y84"/>
  <c r="X84"/>
  <c r="W84"/>
  <c r="V84"/>
  <c r="Y83"/>
  <c r="X83"/>
  <c r="W83"/>
  <c r="V83"/>
  <c r="Y82"/>
  <c r="X82"/>
  <c r="W82"/>
  <c r="V82"/>
  <c r="Y81"/>
  <c r="X81"/>
  <c r="W81"/>
  <c r="V81"/>
  <c r="Y80"/>
  <c r="X80"/>
  <c r="W80"/>
  <c r="V80"/>
  <c r="E80"/>
  <c r="E134" s="1"/>
  <c r="E138" s="1"/>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A67"/>
  <c r="Y66"/>
  <c r="X66"/>
  <c r="W66"/>
  <c r="V66"/>
  <c r="Y65"/>
  <c r="X65"/>
  <c r="W65"/>
  <c r="V65"/>
  <c r="Y64"/>
  <c r="X64"/>
  <c r="W64"/>
  <c r="V64"/>
  <c r="Y63"/>
  <c r="X63"/>
  <c r="W63"/>
  <c r="V63"/>
  <c r="A63"/>
  <c r="Y62"/>
  <c r="X62"/>
  <c r="W62"/>
  <c r="V62"/>
  <c r="Y61"/>
  <c r="X61"/>
  <c r="W61"/>
  <c r="V61"/>
  <c r="Y60"/>
  <c r="X60"/>
  <c r="W60"/>
  <c r="V60"/>
  <c r="Y59"/>
  <c r="X59"/>
  <c r="W59"/>
  <c r="V59"/>
  <c r="Y58"/>
  <c r="X58"/>
  <c r="W58"/>
  <c r="V58"/>
  <c r="A58"/>
  <c r="A59" s="1"/>
  <c r="Y57"/>
  <c r="X57"/>
  <c r="W57"/>
  <c r="V57"/>
  <c r="Y56"/>
  <c r="X56"/>
  <c r="W56"/>
  <c r="V56"/>
  <c r="Y55"/>
  <c r="X55"/>
  <c r="W55"/>
  <c r="V55"/>
  <c r="Y54"/>
  <c r="X54"/>
  <c r="W54"/>
  <c r="V54"/>
  <c r="Y53"/>
  <c r="X53"/>
  <c r="W53"/>
  <c r="V53"/>
  <c r="Y52"/>
  <c r="X52"/>
  <c r="W52"/>
  <c r="V52"/>
  <c r="Y51"/>
  <c r="X51"/>
  <c r="W51"/>
  <c r="V51"/>
  <c r="Y50"/>
  <c r="X50"/>
  <c r="W50"/>
  <c r="V50"/>
  <c r="A50"/>
  <c r="A51" s="1"/>
  <c r="Y49"/>
  <c r="X49"/>
  <c r="W49"/>
  <c r="V49"/>
  <c r="Y48"/>
  <c r="X48"/>
  <c r="W48"/>
  <c r="V48"/>
  <c r="E48"/>
  <c r="Y47"/>
  <c r="X47"/>
  <c r="W47"/>
  <c r="V47"/>
  <c r="Y46"/>
  <c r="X46"/>
  <c r="W46"/>
  <c r="V46"/>
  <c r="A46"/>
  <c r="Y45"/>
  <c r="X45"/>
  <c r="W45"/>
  <c r="V45"/>
  <c r="Y44"/>
  <c r="X44"/>
  <c r="W44"/>
  <c r="V44"/>
  <c r="E44"/>
  <c r="Y43"/>
  <c r="X43"/>
  <c r="W43"/>
  <c r="V43"/>
  <c r="Y42"/>
  <c r="X42"/>
  <c r="W42"/>
  <c r="V42"/>
  <c r="Y41"/>
  <c r="X41"/>
  <c r="W41"/>
  <c r="V41"/>
  <c r="Y40"/>
  <c r="X40"/>
  <c r="W40"/>
  <c r="V40"/>
  <c r="A40"/>
  <c r="A41" s="1"/>
  <c r="Y39"/>
  <c r="X39"/>
  <c r="W39"/>
  <c r="V39"/>
  <c r="Y38"/>
  <c r="X38"/>
  <c r="W38"/>
  <c r="V38"/>
  <c r="E38"/>
  <c r="Y37"/>
  <c r="X37"/>
  <c r="W37"/>
  <c r="V37"/>
  <c r="Y36"/>
  <c r="X36"/>
  <c r="W36"/>
  <c r="V36"/>
  <c r="Y35"/>
  <c r="X35"/>
  <c r="W35"/>
  <c r="V35"/>
  <c r="Y34"/>
  <c r="X34"/>
  <c r="W34"/>
  <c r="V34"/>
  <c r="Y33"/>
  <c r="X33"/>
  <c r="W33"/>
  <c r="V33"/>
  <c r="Y32"/>
  <c r="X32"/>
  <c r="W32"/>
  <c r="V32"/>
  <c r="Y31"/>
  <c r="X31"/>
  <c r="W31"/>
  <c r="V31"/>
  <c r="Y30"/>
  <c r="X30"/>
  <c r="W30"/>
  <c r="V30"/>
  <c r="A30"/>
  <c r="Y29"/>
  <c r="X29"/>
  <c r="W29"/>
  <c r="V29"/>
  <c r="Y28"/>
  <c r="X28"/>
  <c r="W28"/>
  <c r="V28"/>
  <c r="E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A17"/>
  <c r="Y16"/>
  <c r="X16"/>
  <c r="W16"/>
  <c r="V16"/>
  <c r="Y15"/>
  <c r="X15"/>
  <c r="W15"/>
  <c r="V15"/>
  <c r="E15"/>
  <c r="Y14"/>
  <c r="X14"/>
  <c r="W14"/>
  <c r="V14"/>
  <c r="Y13"/>
  <c r="X13"/>
  <c r="W13"/>
  <c r="V13"/>
  <c r="Y12"/>
  <c r="X12"/>
  <c r="W12"/>
  <c r="V12"/>
  <c r="Y11"/>
  <c r="X11"/>
  <c r="W11"/>
  <c r="V11"/>
  <c r="Y10"/>
  <c r="X10"/>
  <c r="W10"/>
  <c r="V10"/>
  <c r="A10"/>
  <c r="Y9"/>
  <c r="X9"/>
  <c r="W9"/>
  <c r="V9"/>
  <c r="A9"/>
  <c r="Y8"/>
  <c r="X8"/>
  <c r="W8"/>
  <c r="V8"/>
  <c r="E8"/>
  <c r="K71" i="56"/>
  <c r="K70"/>
  <c r="K69"/>
  <c r="K72" s="1"/>
  <c r="F68"/>
  <c r="F70" s="1"/>
  <c r="K48"/>
  <c r="K47"/>
  <c r="D42"/>
  <c r="J23" i="49"/>
  <c r="H23"/>
  <c r="G23"/>
  <c r="J21"/>
  <c r="H21"/>
  <c r="G21"/>
  <c r="J20"/>
  <c r="H20"/>
  <c r="G20"/>
  <c r="J18"/>
  <c r="H18"/>
  <c r="G18"/>
  <c r="J17"/>
  <c r="H17"/>
  <c r="G17"/>
  <c r="J16"/>
  <c r="H16"/>
  <c r="H15" s="1"/>
  <c r="G16"/>
  <c r="G15" s="1"/>
  <c r="O15"/>
  <c r="N15"/>
  <c r="M15"/>
  <c r="L15"/>
  <c r="K15"/>
  <c r="J15"/>
  <c r="I15"/>
  <c r="I27" s="1"/>
  <c r="F15"/>
  <c r="J12"/>
  <c r="H12"/>
  <c r="G12"/>
  <c r="J11"/>
  <c r="H11"/>
  <c r="G11"/>
  <c r="J10"/>
  <c r="H10"/>
  <c r="G10"/>
  <c r="J9"/>
  <c r="H9"/>
  <c r="G9"/>
  <c r="G8" s="1"/>
  <c r="O8"/>
  <c r="N8"/>
  <c r="M8"/>
  <c r="L8"/>
  <c r="K8"/>
  <c r="J8"/>
  <c r="I8"/>
  <c r="H8"/>
  <c r="F8"/>
  <c r="J5"/>
  <c r="H5"/>
  <c r="G5"/>
  <c r="F118" i="53"/>
  <c r="J27" i="49" l="1"/>
  <c r="O27"/>
  <c r="L27"/>
  <c r="K27" s="1"/>
  <c r="N27"/>
  <c r="M27" s="1"/>
  <c r="H27"/>
  <c r="A47" i="42"/>
  <c r="A64"/>
  <c r="E65"/>
  <c r="A89"/>
  <c r="A117"/>
  <c r="A131"/>
  <c r="G27" i="49"/>
  <c r="F27" s="1"/>
  <c r="A90" i="42"/>
  <c r="A91" s="1"/>
  <c r="A92" s="1"/>
  <c r="A93" s="1"/>
  <c r="A94" s="1"/>
  <c r="A95" s="1"/>
  <c r="F119" i="53"/>
  <c r="M69" i="56"/>
  <c r="A11" i="42"/>
  <c r="A12" s="1"/>
  <c r="A13" s="1"/>
  <c r="A14" s="1"/>
  <c r="A18"/>
  <c r="A19" s="1"/>
  <c r="A20" s="1"/>
  <c r="A21" s="1"/>
  <c r="A22" s="1"/>
  <c r="A23" s="1"/>
  <c r="A24" s="1"/>
  <c r="A25" s="1"/>
  <c r="A31"/>
  <c r="A32" s="1"/>
  <c r="A33" s="1"/>
  <c r="A52"/>
  <c r="A53" s="1"/>
  <c r="A60"/>
  <c r="A68"/>
  <c r="A69" s="1"/>
  <c r="A70" s="1"/>
  <c r="A71" s="1"/>
  <c r="A72" s="1"/>
  <c r="A73" s="1"/>
  <c r="A74" s="1"/>
  <c r="A75" s="1"/>
  <c r="A76" s="1"/>
  <c r="A77" s="1"/>
  <c r="A78" s="1"/>
  <c r="A79" s="1"/>
  <c r="A80" s="1"/>
  <c r="A81" s="1"/>
  <c r="A82" s="1"/>
  <c r="A83" s="1"/>
  <c r="A84" s="1"/>
  <c r="A85" s="1"/>
  <c r="A99"/>
  <c r="A121"/>
  <c r="A122" s="1"/>
  <c r="A123" s="1"/>
  <c r="A124" s="1"/>
  <c r="A125" s="1"/>
  <c r="A126" s="1"/>
  <c r="A127" s="1"/>
  <c r="J8" i="58"/>
  <c r="H8"/>
  <c r="F8"/>
  <c r="D8"/>
  <c r="C8"/>
  <c r="J7"/>
  <c r="H7"/>
  <c r="F7"/>
  <c r="D7"/>
  <c r="C7"/>
  <c r="J6"/>
  <c r="H6"/>
  <c r="F6"/>
  <c r="D6"/>
  <c r="D10" s="1"/>
  <c r="C6"/>
  <c r="F148" i="41"/>
  <c r="E148"/>
  <c r="F147"/>
  <c r="E147"/>
  <c r="F146"/>
  <c r="E146"/>
  <c r="F145"/>
  <c r="F149" s="1"/>
  <c r="E145"/>
  <c r="E149" s="1"/>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Y8"/>
  <c r="X8"/>
  <c r="W8"/>
  <c r="V8"/>
  <c r="F220" i="40"/>
  <c r="E220"/>
  <c r="F219"/>
  <c r="E219"/>
  <c r="F218"/>
  <c r="E218"/>
  <c r="F217"/>
  <c r="F221" s="1"/>
  <c r="E217"/>
  <c r="E221" s="1"/>
  <c r="Y214"/>
  <c r="X214"/>
  <c r="W214"/>
  <c r="V214"/>
  <c r="Y213"/>
  <c r="X213"/>
  <c r="W213"/>
  <c r="V213"/>
  <c r="Y212"/>
  <c r="X212"/>
  <c r="W212"/>
  <c r="V212"/>
  <c r="Y211"/>
  <c r="X211"/>
  <c r="W211"/>
  <c r="V211"/>
  <c r="Y210"/>
  <c r="X210"/>
  <c r="W210"/>
  <c r="V210"/>
  <c r="Y209"/>
  <c r="X209"/>
  <c r="W209"/>
  <c r="V209"/>
  <c r="Y208"/>
  <c r="X208"/>
  <c r="W208"/>
  <c r="V208"/>
  <c r="Y207"/>
  <c r="X207"/>
  <c r="W207"/>
  <c r="V207"/>
  <c r="Y206"/>
  <c r="X206"/>
  <c r="W206"/>
  <c r="V206"/>
  <c r="Y205"/>
  <c r="X205"/>
  <c r="W205"/>
  <c r="V205"/>
  <c r="Y204"/>
  <c r="X204"/>
  <c r="W204"/>
  <c r="V204"/>
  <c r="Y203"/>
  <c r="X203"/>
  <c r="W203"/>
  <c r="V203"/>
  <c r="Y202"/>
  <c r="X202"/>
  <c r="W202"/>
  <c r="V202"/>
  <c r="Y201"/>
  <c r="X201"/>
  <c r="W201"/>
  <c r="V201"/>
  <c r="Y200"/>
  <c r="X200"/>
  <c r="W200"/>
  <c r="V200"/>
  <c r="Y199"/>
  <c r="X199"/>
  <c r="W199"/>
  <c r="V199"/>
  <c r="Y198"/>
  <c r="X198"/>
  <c r="W198"/>
  <c r="V198"/>
  <c r="Y197"/>
  <c r="X197"/>
  <c r="W197"/>
  <c r="V197"/>
  <c r="Y196"/>
  <c r="X196"/>
  <c r="W196"/>
  <c r="V196"/>
  <c r="Y195"/>
  <c r="X195"/>
  <c r="W195"/>
  <c r="V195"/>
  <c r="Y194"/>
  <c r="X194"/>
  <c r="W194"/>
  <c r="V194"/>
  <c r="Y193"/>
  <c r="X193"/>
  <c r="W193"/>
  <c r="V193"/>
  <c r="Y192"/>
  <c r="X192"/>
  <c r="W192"/>
  <c r="V192"/>
  <c r="Y191"/>
  <c r="X191"/>
  <c r="W191"/>
  <c r="V191"/>
  <c r="Y190"/>
  <c r="X190"/>
  <c r="W190"/>
  <c r="V190"/>
  <c r="Y189"/>
  <c r="X189"/>
  <c r="W189"/>
  <c r="V189"/>
  <c r="Y188"/>
  <c r="X188"/>
  <c r="W188"/>
  <c r="V188"/>
  <c r="Y187"/>
  <c r="X187"/>
  <c r="W187"/>
  <c r="V187"/>
  <c r="Y186"/>
  <c r="X186"/>
  <c r="W186"/>
  <c r="V186"/>
  <c r="Y185"/>
  <c r="X185"/>
  <c r="W185"/>
  <c r="V185"/>
  <c r="Y184"/>
  <c r="X184"/>
  <c r="W184"/>
  <c r="V184"/>
  <c r="Y183"/>
  <c r="X183"/>
  <c r="W183"/>
  <c r="V183"/>
  <c r="Y182"/>
  <c r="X182"/>
  <c r="W182"/>
  <c r="V182"/>
  <c r="Y181"/>
  <c r="X181"/>
  <c r="W181"/>
  <c r="V181"/>
  <c r="Y180"/>
  <c r="X180"/>
  <c r="W180"/>
  <c r="V180"/>
  <c r="Y179"/>
  <c r="X179"/>
  <c r="W179"/>
  <c r="V179"/>
  <c r="Y178"/>
  <c r="X178"/>
  <c r="W178"/>
  <c r="V178"/>
  <c r="Y177"/>
  <c r="X177"/>
  <c r="W177"/>
  <c r="V177"/>
  <c r="Y176"/>
  <c r="X176"/>
  <c r="W176"/>
  <c r="V176"/>
  <c r="Y175"/>
  <c r="X175"/>
  <c r="W175"/>
  <c r="V175"/>
  <c r="Y174"/>
  <c r="X174"/>
  <c r="W174"/>
  <c r="V174"/>
  <c r="Y173"/>
  <c r="X173"/>
  <c r="W173"/>
  <c r="V173"/>
  <c r="Y172"/>
  <c r="X172"/>
  <c r="W172"/>
  <c r="V172"/>
  <c r="Y171"/>
  <c r="X171"/>
  <c r="W171"/>
  <c r="V171"/>
  <c r="Y170"/>
  <c r="X170"/>
  <c r="W170"/>
  <c r="V170"/>
  <c r="Y169"/>
  <c r="X169"/>
  <c r="W169"/>
  <c r="V169"/>
  <c r="Y168"/>
  <c r="X168"/>
  <c r="W168"/>
  <c r="V168"/>
  <c r="Y167"/>
  <c r="X167"/>
  <c r="W167"/>
  <c r="V167"/>
  <c r="Y166"/>
  <c r="X166"/>
  <c r="W166"/>
  <c r="V166"/>
  <c r="Y165"/>
  <c r="X165"/>
  <c r="W165"/>
  <c r="V165"/>
  <c r="Y164"/>
  <c r="X164"/>
  <c r="W164"/>
  <c r="V164"/>
  <c r="Y163"/>
  <c r="X163"/>
  <c r="W163"/>
  <c r="V163"/>
  <c r="Y162"/>
  <c r="X162"/>
  <c r="W162"/>
  <c r="V162"/>
  <c r="Y161"/>
  <c r="X161"/>
  <c r="W161"/>
  <c r="V161"/>
  <c r="Y160"/>
  <c r="X160"/>
  <c r="W160"/>
  <c r="V160"/>
  <c r="Y159"/>
  <c r="X159"/>
  <c r="W159"/>
  <c r="V159"/>
  <c r="Y158"/>
  <c r="X158"/>
  <c r="W158"/>
  <c r="V158"/>
  <c r="Y157"/>
  <c r="X157"/>
  <c r="W157"/>
  <c r="V157"/>
  <c r="Y156"/>
  <c r="X156"/>
  <c r="W156"/>
  <c r="V156"/>
  <c r="Y155"/>
  <c r="X155"/>
  <c r="W155"/>
  <c r="V155"/>
  <c r="Y154"/>
  <c r="X154"/>
  <c r="W154"/>
  <c r="V154"/>
  <c r="Y153"/>
  <c r="X153"/>
  <c r="W153"/>
  <c r="V153"/>
  <c r="Y152"/>
  <c r="X152"/>
  <c r="W152"/>
  <c r="V152"/>
  <c r="Y151"/>
  <c r="X151"/>
  <c r="W151"/>
  <c r="V151"/>
  <c r="Y150"/>
  <c r="X150"/>
  <c r="W150"/>
  <c r="V150"/>
  <c r="Y149"/>
  <c r="X149"/>
  <c r="W149"/>
  <c r="V149"/>
  <c r="Y148"/>
  <c r="X148"/>
  <c r="W148"/>
  <c r="V148"/>
  <c r="Y147"/>
  <c r="X147"/>
  <c r="W147"/>
  <c r="V147"/>
  <c r="Y146"/>
  <c r="X146"/>
  <c r="W146"/>
  <c r="V146"/>
  <c r="Y145"/>
  <c r="X145"/>
  <c r="W145"/>
  <c r="V145"/>
  <c r="Y144"/>
  <c r="X144"/>
  <c r="W144"/>
  <c r="V144"/>
  <c r="Y143"/>
  <c r="X143"/>
  <c r="W143"/>
  <c r="V143"/>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Y8"/>
  <c r="X8"/>
  <c r="W8"/>
  <c r="V8"/>
  <c r="F220" i="47"/>
  <c r="E220"/>
  <c r="F218"/>
  <c r="E218"/>
  <c r="J213"/>
  <c r="H213"/>
  <c r="J212"/>
  <c r="H212"/>
  <c r="J211"/>
  <c r="H211"/>
  <c r="J210"/>
  <c r="H210"/>
  <c r="J209"/>
  <c r="H209"/>
  <c r="J208"/>
  <c r="H208"/>
  <c r="J207"/>
  <c r="H207"/>
  <c r="J206"/>
  <c r="H206"/>
  <c r="J205"/>
  <c r="H205"/>
  <c r="J204"/>
  <c r="H204"/>
  <c r="J203"/>
  <c r="H203"/>
  <c r="J202"/>
  <c r="H202"/>
  <c r="J201"/>
  <c r="H201"/>
  <c r="J200"/>
  <c r="H200"/>
  <c r="J199"/>
  <c r="H199"/>
  <c r="J198"/>
  <c r="H198"/>
  <c r="J197"/>
  <c r="H197"/>
  <c r="J196"/>
  <c r="H196"/>
  <c r="J195"/>
  <c r="H195"/>
  <c r="J194"/>
  <c r="H194"/>
  <c r="J193"/>
  <c r="H193"/>
  <c r="J192"/>
  <c r="H192"/>
  <c r="J191"/>
  <c r="H191"/>
  <c r="J190"/>
  <c r="H190"/>
  <c r="J189"/>
  <c r="H189"/>
  <c r="J188"/>
  <c r="H188"/>
  <c r="J187"/>
  <c r="H187"/>
  <c r="J186"/>
  <c r="H186"/>
  <c r="J185"/>
  <c r="H185"/>
  <c r="J184"/>
  <c r="H184"/>
  <c r="J183"/>
  <c r="H183"/>
  <c r="H182"/>
  <c r="J181"/>
  <c r="H181"/>
  <c r="J180"/>
  <c r="H180"/>
  <c r="J179"/>
  <c r="H179"/>
  <c r="J178"/>
  <c r="H178"/>
  <c r="J177"/>
  <c r="H177"/>
  <c r="J176"/>
  <c r="H176"/>
  <c r="J175"/>
  <c r="H175"/>
  <c r="J174"/>
  <c r="H174"/>
  <c r="J173"/>
  <c r="H173"/>
  <c r="J172"/>
  <c r="H172"/>
  <c r="J171"/>
  <c r="H171"/>
  <c r="J170"/>
  <c r="H170"/>
  <c r="J169"/>
  <c r="H169"/>
  <c r="J168"/>
  <c r="H168"/>
  <c r="J167"/>
  <c r="H167"/>
  <c r="J166"/>
  <c r="H166"/>
  <c r="J165"/>
  <c r="H165"/>
  <c r="J164"/>
  <c r="H164"/>
  <c r="J163"/>
  <c r="H163"/>
  <c r="J162"/>
  <c r="H162"/>
  <c r="J161"/>
  <c r="H161"/>
  <c r="J160"/>
  <c r="H160"/>
  <c r="J159"/>
  <c r="H159"/>
  <c r="J158"/>
  <c r="H158"/>
  <c r="J157"/>
  <c r="H157"/>
  <c r="J156"/>
  <c r="H156"/>
  <c r="J155"/>
  <c r="H155"/>
  <c r="J154"/>
  <c r="H154"/>
  <c r="J153"/>
  <c r="H153"/>
  <c r="J152"/>
  <c r="H152"/>
  <c r="J151"/>
  <c r="H151"/>
  <c r="J150"/>
  <c r="H150"/>
  <c r="J149"/>
  <c r="H149"/>
  <c r="J148"/>
  <c r="H148"/>
  <c r="J147"/>
  <c r="H147"/>
  <c r="J146"/>
  <c r="H146"/>
  <c r="J145"/>
  <c r="H145"/>
  <c r="J144"/>
  <c r="H144"/>
  <c r="J143"/>
  <c r="H143"/>
  <c r="J142"/>
  <c r="H142"/>
  <c r="J141"/>
  <c r="H141"/>
  <c r="J140"/>
  <c r="H140"/>
  <c r="J139"/>
  <c r="H139"/>
  <c r="J138"/>
  <c r="H138"/>
  <c r="J137"/>
  <c r="H137"/>
  <c r="J136"/>
  <c r="H136"/>
  <c r="J135"/>
  <c r="H135"/>
  <c r="J134"/>
  <c r="H134"/>
  <c r="J133"/>
  <c r="H133"/>
  <c r="J132"/>
  <c r="H132"/>
  <c r="J131"/>
  <c r="H131"/>
  <c r="J130"/>
  <c r="H130"/>
  <c r="J129"/>
  <c r="H129"/>
  <c r="J128"/>
  <c r="H128"/>
  <c r="J127"/>
  <c r="H127"/>
  <c r="J126"/>
  <c r="H126"/>
  <c r="J125"/>
  <c r="H125"/>
  <c r="J124"/>
  <c r="H124"/>
  <c r="J123"/>
  <c r="H123"/>
  <c r="J122"/>
  <c r="H122"/>
  <c r="J121"/>
  <c r="H121"/>
  <c r="J120"/>
  <c r="H120"/>
  <c r="J119"/>
  <c r="H119"/>
  <c r="J118"/>
  <c r="H118"/>
  <c r="J117"/>
  <c r="H117"/>
  <c r="J116"/>
  <c r="H116"/>
  <c r="J115"/>
  <c r="H115"/>
  <c r="J114"/>
  <c r="H114"/>
  <c r="J113"/>
  <c r="H113"/>
  <c r="J112"/>
  <c r="H112"/>
  <c r="J111"/>
  <c r="H111"/>
  <c r="J110"/>
  <c r="H110"/>
  <c r="J109"/>
  <c r="H109"/>
  <c r="J108"/>
  <c r="H108"/>
  <c r="J107"/>
  <c r="H107"/>
  <c r="J106"/>
  <c r="H106"/>
  <c r="H105"/>
  <c r="J104"/>
  <c r="H104"/>
  <c r="M103"/>
  <c r="J103"/>
  <c r="H103"/>
  <c r="J102"/>
  <c r="H102"/>
  <c r="J101"/>
  <c r="H101"/>
  <c r="J100"/>
  <c r="H100"/>
  <c r="J99"/>
  <c r="H99"/>
  <c r="J98"/>
  <c r="H98"/>
  <c r="J97"/>
  <c r="H97"/>
  <c r="J96"/>
  <c r="H96"/>
  <c r="J95"/>
  <c r="H95"/>
  <c r="J94"/>
  <c r="H94"/>
  <c r="J93"/>
  <c r="H93"/>
  <c r="J92"/>
  <c r="H92"/>
  <c r="J91"/>
  <c r="H91"/>
  <c r="J90"/>
  <c r="H90"/>
  <c r="J89"/>
  <c r="H89"/>
  <c r="J88"/>
  <c r="H88"/>
  <c r="J87"/>
  <c r="H87"/>
  <c r="J86"/>
  <c r="H86"/>
  <c r="J85"/>
  <c r="H85"/>
  <c r="J84"/>
  <c r="H84"/>
  <c r="J83"/>
  <c r="H83"/>
  <c r="J82"/>
  <c r="H82"/>
  <c r="J81"/>
  <c r="H81"/>
  <c r="J80"/>
  <c r="H80"/>
  <c r="J79"/>
  <c r="H79"/>
  <c r="J78"/>
  <c r="H78"/>
  <c r="J77"/>
  <c r="H77"/>
  <c r="J76"/>
  <c r="H76"/>
  <c r="J75"/>
  <c r="H75"/>
  <c r="J74"/>
  <c r="H74"/>
  <c r="J73"/>
  <c r="H73"/>
  <c r="J72"/>
  <c r="H72"/>
  <c r="J71"/>
  <c r="H71"/>
  <c r="J70"/>
  <c r="H70"/>
  <c r="J69"/>
  <c r="H69"/>
  <c r="J68"/>
  <c r="H68"/>
  <c r="J67"/>
  <c r="H67"/>
  <c r="J66"/>
  <c r="H66"/>
  <c r="J65"/>
  <c r="H65"/>
  <c r="J64"/>
  <c r="H64"/>
  <c r="J63"/>
  <c r="H63"/>
  <c r="J62"/>
  <c r="H62"/>
  <c r="J61"/>
  <c r="H61"/>
  <c r="J60"/>
  <c r="H60"/>
  <c r="J59"/>
  <c r="H59"/>
  <c r="J58"/>
  <c r="H58"/>
  <c r="J57"/>
  <c r="H57"/>
  <c r="J56"/>
  <c r="H56"/>
  <c r="J55"/>
  <c r="H55"/>
  <c r="J54"/>
  <c r="H54"/>
  <c r="J53"/>
  <c r="H53"/>
  <c r="J52"/>
  <c r="H52"/>
  <c r="J51"/>
  <c r="H51"/>
  <c r="J50"/>
  <c r="H50"/>
  <c r="J49"/>
  <c r="H49"/>
  <c r="J48"/>
  <c r="H48"/>
  <c r="J47"/>
  <c r="H47"/>
  <c r="J46"/>
  <c r="H46"/>
  <c r="J45"/>
  <c r="H45"/>
  <c r="J44"/>
  <c r="H44"/>
  <c r="J43"/>
  <c r="H43"/>
  <c r="J42"/>
  <c r="H42"/>
  <c r="J41"/>
  <c r="H41"/>
  <c r="J40"/>
  <c r="H40"/>
  <c r="J39"/>
  <c r="H39"/>
  <c r="J38"/>
  <c r="H38"/>
  <c r="J37"/>
  <c r="H37"/>
  <c r="J36"/>
  <c r="H36"/>
  <c r="J35"/>
  <c r="H35"/>
  <c r="J34"/>
  <c r="H34"/>
  <c r="J33"/>
  <c r="H33"/>
  <c r="J32"/>
  <c r="H32"/>
  <c r="J31"/>
  <c r="H31"/>
  <c r="J30"/>
  <c r="H30"/>
  <c r="J29"/>
  <c r="H29"/>
  <c r="J28"/>
  <c r="H28"/>
  <c r="J27"/>
  <c r="H27"/>
  <c r="J26"/>
  <c r="H26"/>
  <c r="J25"/>
  <c r="H25"/>
  <c r="M24"/>
  <c r="J24" s="1"/>
  <c r="H24"/>
  <c r="J23"/>
  <c r="H23"/>
  <c r="J22"/>
  <c r="H22"/>
  <c r="J21"/>
  <c r="H21"/>
  <c r="J20"/>
  <c r="H20"/>
  <c r="J19"/>
  <c r="H19"/>
  <c r="J18"/>
  <c r="H18"/>
  <c r="J17"/>
  <c r="H17"/>
  <c r="J16"/>
  <c r="H16"/>
  <c r="J15"/>
  <c r="H15"/>
  <c r="J14"/>
  <c r="H14"/>
  <c r="J13"/>
  <c r="H13"/>
  <c r="J12"/>
  <c r="H12"/>
  <c r="J11"/>
  <c r="H11"/>
  <c r="J10"/>
  <c r="H10"/>
  <c r="J9"/>
  <c r="H9"/>
  <c r="J8"/>
  <c r="H8"/>
  <c r="J7"/>
  <c r="G7"/>
  <c r="F219" s="1"/>
  <c r="F212" i="39"/>
  <c r="E212"/>
  <c r="F211"/>
  <c r="E211"/>
  <c r="F210"/>
  <c r="E210"/>
  <c r="F209"/>
  <c r="F213" s="1"/>
  <c r="E209"/>
  <c r="E213" s="1"/>
  <c r="Y206"/>
  <c r="X206"/>
  <c r="W206"/>
  <c r="V206"/>
  <c r="Y205"/>
  <c r="X205"/>
  <c r="W205"/>
  <c r="V205"/>
  <c r="Y204"/>
  <c r="X204"/>
  <c r="W204"/>
  <c r="V204"/>
  <c r="Y203"/>
  <c r="X203"/>
  <c r="W203"/>
  <c r="V203"/>
  <c r="Y202"/>
  <c r="X202"/>
  <c r="W202"/>
  <c r="V202"/>
  <c r="Y201"/>
  <c r="X201"/>
  <c r="W201"/>
  <c r="V201"/>
  <c r="Y200"/>
  <c r="X200"/>
  <c r="W200"/>
  <c r="V200"/>
  <c r="Y199"/>
  <c r="X199"/>
  <c r="W199"/>
  <c r="V199"/>
  <c r="Y198"/>
  <c r="X198"/>
  <c r="W198"/>
  <c r="V198"/>
  <c r="Y197"/>
  <c r="X197"/>
  <c r="W197"/>
  <c r="V197"/>
  <c r="Y196"/>
  <c r="X196"/>
  <c r="W196"/>
  <c r="V196"/>
  <c r="Y195"/>
  <c r="X195"/>
  <c r="W195"/>
  <c r="V195"/>
  <c r="Y194"/>
  <c r="X194"/>
  <c r="W194"/>
  <c r="V194"/>
  <c r="Y193"/>
  <c r="X193"/>
  <c r="W193"/>
  <c r="V193"/>
  <c r="Y192"/>
  <c r="X192"/>
  <c r="W192"/>
  <c r="V192"/>
  <c r="Y191"/>
  <c r="X191"/>
  <c r="W191"/>
  <c r="V191"/>
  <c r="Y190"/>
  <c r="X190"/>
  <c r="W190"/>
  <c r="V190"/>
  <c r="Y189"/>
  <c r="X189"/>
  <c r="W189"/>
  <c r="V189"/>
  <c r="Y188"/>
  <c r="X188"/>
  <c r="W188"/>
  <c r="V188"/>
  <c r="Y187"/>
  <c r="X187"/>
  <c r="W187"/>
  <c r="V187"/>
  <c r="Y186"/>
  <c r="X186"/>
  <c r="W186"/>
  <c r="V186"/>
  <c r="Y185"/>
  <c r="X185"/>
  <c r="W185"/>
  <c r="V185"/>
  <c r="Y184"/>
  <c r="X184"/>
  <c r="W184"/>
  <c r="V184"/>
  <c r="Y183"/>
  <c r="X183"/>
  <c r="W183"/>
  <c r="V183"/>
  <c r="Y182"/>
  <c r="X182"/>
  <c r="W182"/>
  <c r="V182"/>
  <c r="Y181"/>
  <c r="X181"/>
  <c r="W181"/>
  <c r="V181"/>
  <c r="Y180"/>
  <c r="X180"/>
  <c r="W180"/>
  <c r="V180"/>
  <c r="Y179"/>
  <c r="X179"/>
  <c r="W179"/>
  <c r="V179"/>
  <c r="Y178"/>
  <c r="X178"/>
  <c r="W178"/>
  <c r="V178"/>
  <c r="Y177"/>
  <c r="X177"/>
  <c r="W177"/>
  <c r="V177"/>
  <c r="Y176"/>
  <c r="X176"/>
  <c r="W176"/>
  <c r="V176"/>
  <c r="Y175"/>
  <c r="X175"/>
  <c r="W175"/>
  <c r="V175"/>
  <c r="Y174"/>
  <c r="X174"/>
  <c r="W174"/>
  <c r="V174"/>
  <c r="Y173"/>
  <c r="X173"/>
  <c r="W173"/>
  <c r="V173"/>
  <c r="Y172"/>
  <c r="X172"/>
  <c r="W172"/>
  <c r="V172"/>
  <c r="Y171"/>
  <c r="X171"/>
  <c r="W171"/>
  <c r="V171"/>
  <c r="Y170"/>
  <c r="X170"/>
  <c r="W170"/>
  <c r="V170"/>
  <c r="Y169"/>
  <c r="X169"/>
  <c r="W169"/>
  <c r="V169"/>
  <c r="Y168"/>
  <c r="X168"/>
  <c r="W168"/>
  <c r="V168"/>
  <c r="Y167"/>
  <c r="X167"/>
  <c r="W167"/>
  <c r="V167"/>
  <c r="Y166"/>
  <c r="X166"/>
  <c r="W166"/>
  <c r="V166"/>
  <c r="Y165"/>
  <c r="X165"/>
  <c r="W165"/>
  <c r="V165"/>
  <c r="Y164"/>
  <c r="X164"/>
  <c r="W164"/>
  <c r="V164"/>
  <c r="Y163"/>
  <c r="X163"/>
  <c r="W163"/>
  <c r="V163"/>
  <c r="Y162"/>
  <c r="X162"/>
  <c r="W162"/>
  <c r="V162"/>
  <c r="Y161"/>
  <c r="X161"/>
  <c r="W161"/>
  <c r="V161"/>
  <c r="Y160"/>
  <c r="X160"/>
  <c r="W160"/>
  <c r="V160"/>
  <c r="Y159"/>
  <c r="X159"/>
  <c r="W159"/>
  <c r="V159"/>
  <c r="Y158"/>
  <c r="X158"/>
  <c r="W158"/>
  <c r="V158"/>
  <c r="Y157"/>
  <c r="X157"/>
  <c r="W157"/>
  <c r="V157"/>
  <c r="Y156"/>
  <c r="X156"/>
  <c r="W156"/>
  <c r="V156"/>
  <c r="Y155"/>
  <c r="X155"/>
  <c r="W155"/>
  <c r="V155"/>
  <c r="Y154"/>
  <c r="X154"/>
  <c r="W154"/>
  <c r="V154"/>
  <c r="Y153"/>
  <c r="X153"/>
  <c r="W153"/>
  <c r="V153"/>
  <c r="Y152"/>
  <c r="X152"/>
  <c r="W152"/>
  <c r="V152"/>
  <c r="Y151"/>
  <c r="X151"/>
  <c r="W151"/>
  <c r="V151"/>
  <c r="Y150"/>
  <c r="X150"/>
  <c r="W150"/>
  <c r="V150"/>
  <c r="Y149"/>
  <c r="X149"/>
  <c r="W149"/>
  <c r="V149"/>
  <c r="Y148"/>
  <c r="X148"/>
  <c r="W148"/>
  <c r="V148"/>
  <c r="Y147"/>
  <c r="X147"/>
  <c r="W147"/>
  <c r="V147"/>
  <c r="Y146"/>
  <c r="X146"/>
  <c r="W146"/>
  <c r="V146"/>
  <c r="Y145"/>
  <c r="X145"/>
  <c r="W145"/>
  <c r="V145"/>
  <c r="Y144"/>
  <c r="X144"/>
  <c r="W144"/>
  <c r="V144"/>
  <c r="Y143"/>
  <c r="X143"/>
  <c r="W143"/>
  <c r="V143"/>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Y8"/>
  <c r="X8"/>
  <c r="W8"/>
  <c r="V8"/>
  <c r="F69" i="38"/>
  <c r="E69"/>
  <c r="F68"/>
  <c r="E68"/>
  <c r="F67"/>
  <c r="E67"/>
  <c r="F66"/>
  <c r="F70" s="1"/>
  <c r="E66"/>
  <c r="E70" s="1"/>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Y8"/>
  <c r="X8"/>
  <c r="W8"/>
  <c r="V8"/>
  <c r="F40" i="37"/>
  <c r="E40"/>
  <c r="F39"/>
  <c r="E39"/>
  <c r="F38"/>
  <c r="F41" s="1"/>
  <c r="E38"/>
  <c r="E41" s="1"/>
  <c r="Z35"/>
  <c r="Y35"/>
  <c r="X35"/>
  <c r="W35"/>
  <c r="Z34"/>
  <c r="Y34"/>
  <c r="X34"/>
  <c r="W34"/>
  <c r="Z33"/>
  <c r="Y33"/>
  <c r="X33"/>
  <c r="W33"/>
  <c r="Z32"/>
  <c r="Y32"/>
  <c r="X32"/>
  <c r="W32"/>
  <c r="Z31"/>
  <c r="Y31"/>
  <c r="X31"/>
  <c r="W31"/>
  <c r="Z30"/>
  <c r="Y30"/>
  <c r="X30"/>
  <c r="W30"/>
  <c r="Z29"/>
  <c r="Y29"/>
  <c r="X29"/>
  <c r="W29"/>
  <c r="Z28"/>
  <c r="Y28"/>
  <c r="X28"/>
  <c r="W28"/>
  <c r="Z27"/>
  <c r="Y27"/>
  <c r="X27"/>
  <c r="W27"/>
  <c r="Z26"/>
  <c r="Y26"/>
  <c r="X26"/>
  <c r="W26"/>
  <c r="Z25"/>
  <c r="Y25"/>
  <c r="X25"/>
  <c r="W25"/>
  <c r="Z24"/>
  <c r="Y24"/>
  <c r="X24"/>
  <c r="W24"/>
  <c r="Z23"/>
  <c r="Y23"/>
  <c r="X23"/>
  <c r="W23"/>
  <c r="Z22"/>
  <c r="Y22"/>
  <c r="X22"/>
  <c r="W22"/>
  <c r="Z21"/>
  <c r="Y21"/>
  <c r="X21"/>
  <c r="W21"/>
  <c r="Z20"/>
  <c r="Y20"/>
  <c r="X20"/>
  <c r="W20"/>
  <c r="Z19"/>
  <c r="Y19"/>
  <c r="X19"/>
  <c r="W19"/>
  <c r="Z18"/>
  <c r="Y18"/>
  <c r="X18"/>
  <c r="W18"/>
  <c r="Z17"/>
  <c r="Y17"/>
  <c r="X17"/>
  <c r="W17"/>
  <c r="Z16"/>
  <c r="Y16"/>
  <c r="X16"/>
  <c r="W16"/>
  <c r="Z15"/>
  <c r="Y15"/>
  <c r="X15"/>
  <c r="W15"/>
  <c r="Z14"/>
  <c r="Y14"/>
  <c r="X14"/>
  <c r="W14"/>
  <c r="Z13"/>
  <c r="Y13"/>
  <c r="X13"/>
  <c r="W13"/>
  <c r="Z12"/>
  <c r="Y12"/>
  <c r="X12"/>
  <c r="W12"/>
  <c r="Z11"/>
  <c r="Y11"/>
  <c r="X11"/>
  <c r="W11"/>
  <c r="Z10"/>
  <c r="Y10"/>
  <c r="X10"/>
  <c r="W10"/>
  <c r="A10"/>
  <c r="A11" s="1"/>
  <c r="A12" s="1"/>
  <c r="A13" s="1"/>
  <c r="A14" s="1"/>
  <c r="A15" s="1"/>
  <c r="A16" s="1"/>
  <c r="A17" s="1"/>
  <c r="A18" s="1"/>
  <c r="A19" s="1"/>
  <c r="A20" s="1"/>
  <c r="A21" s="1"/>
  <c r="A22" s="1"/>
  <c r="A23" s="1"/>
  <c r="A24" s="1"/>
  <c r="A25" s="1"/>
  <c r="A26" s="1"/>
  <c r="A27" s="1"/>
  <c r="A28" s="1"/>
  <c r="A29" s="1"/>
  <c r="A30" s="1"/>
  <c r="A31" s="1"/>
  <c r="A32" s="1"/>
  <c r="A33" s="1"/>
  <c r="A34" s="1"/>
  <c r="A35" s="1"/>
  <c r="Z9"/>
  <c r="Y9"/>
  <c r="X9"/>
  <c r="W9"/>
  <c r="A9"/>
  <c r="Z8"/>
  <c r="Y8"/>
  <c r="X8"/>
  <c r="W8"/>
  <c r="F10" i="58" l="1"/>
  <c r="K6"/>
  <c r="K7"/>
  <c r="J10"/>
  <c r="K8"/>
  <c r="D11"/>
  <c r="H10"/>
  <c r="F221" i="47"/>
  <c r="A11" i="39"/>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F217" i="47"/>
  <c r="E219"/>
  <c r="E221" s="1"/>
  <c r="A11" i="40"/>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90" i="39"/>
  <c r="A191" s="1"/>
  <c r="A192" s="1"/>
  <c r="A193" s="1"/>
  <c r="A194" s="1"/>
  <c r="A195" s="1"/>
  <c r="A196" s="1"/>
  <c r="A197" s="1"/>
  <c r="A198" s="1"/>
  <c r="A199" s="1"/>
  <c r="A200" s="1"/>
  <c r="A201" s="1"/>
  <c r="A202" s="1"/>
  <c r="A203" s="1"/>
  <c r="A204" s="1"/>
  <c r="A205" s="1"/>
  <c r="A206" s="1"/>
  <c r="A117" i="40"/>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11" i="41"/>
  <c r="A12" s="1"/>
  <c r="A13"/>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C10" i="58"/>
  <c r="I6"/>
  <c r="G6"/>
  <c r="E6"/>
  <c r="I7"/>
  <c r="G7"/>
  <c r="E7"/>
  <c r="I8"/>
  <c r="I10" s="1"/>
  <c r="G8"/>
  <c r="E8"/>
  <c r="K10" l="1"/>
  <c r="K11" s="1"/>
  <c r="E10"/>
  <c r="G10"/>
  <c r="E217" i="47"/>
</calcChain>
</file>

<file path=xl/comments1.xml><?xml version="1.0" encoding="utf-8"?>
<comments xmlns="http://schemas.openxmlformats.org/spreadsheetml/2006/main">
  <authors>
    <author>Jandara</author>
  </authors>
  <commentList>
    <comment ref="A102" authorId="0">
      <text>
        <r>
          <rPr>
            <b/>
            <sz val="8"/>
            <color indexed="81"/>
            <rFont val="Tahoma"/>
            <family val="2"/>
          </rPr>
          <t>Jandara:</t>
        </r>
        <r>
          <rPr>
            <sz val="8"/>
            <color indexed="81"/>
            <rFont val="Tahoma"/>
            <family val="2"/>
          </rPr>
          <t xml:space="preserve">
ประสานหนก.ยุทธ์ปทุม(คุณธีรชาติ) ยืนยันว่ามี 60 โครงการ แต่จันดาราแจ้งไปแล้วว่ามีการลากสูตรผิดในตารางที่ส่งมา ดังนั้นที่เสนอมาจึงมี 61 โครงการ งปม. 381,966,950 บาท
---จันดารา 10มค54</t>
        </r>
      </text>
    </comment>
  </commentList>
</comments>
</file>

<file path=xl/sharedStrings.xml><?xml version="1.0" encoding="utf-8"?>
<sst xmlns="http://schemas.openxmlformats.org/spreadsheetml/2006/main" count="6042" uniqueCount="2331">
  <si>
    <t>เป็นโครงการที่เน้นการส่งเสริมการลงทุน ไม่สอดคล้องกับประด็นยุทธศาสตร์</t>
  </si>
  <si>
    <t>เป็นโครงการที่มีลักษณะสร้างสรรค์ ควรสนับสนุนและติดตามอย่างใกล้ชิด</t>
  </si>
  <si>
    <t>สอดคล้องกับนโยบายรัฐบาล</t>
  </si>
  <si>
    <t>เป็นงานตามภารกิจปกติ ไม่ใช่งานยุทธศาสตร์</t>
  </si>
  <si>
    <t>ปรับปรุงโครงสร้างพื้นฐาน และครุภัณฑ์ทางการแพทย์บริการ ควรเป็นภารกิจของกรม</t>
  </si>
  <si>
    <t xml:space="preserve">เป็นโครงการที่สอดคล้องกับทิศทางของการสร้างมูลค่าเพิ่มจากข้าวของจังหวัด ต่อยอดการส่งเสริมการผลิตข้าวปทุมธานี 1 ในปี งปม 2553  นอกจากนี้ข้าวพันธุ์นี้เป็นที่นิยมนำไปปลูกในหลายจังหวัดภาคกลาง หากมีการพัฒนาผลิตภัณฑ์ได้จะได้รับผลประโยชน์ในวงกว้าง </t>
  </si>
  <si>
    <t>ค่าใช้จ่ายในการบริหารงานจังหวัดแบบบูรณาการ</t>
  </si>
  <si>
    <t>เป็นการพัฒนาวัสดุต้นแบบจากฟางข้าวและขยะพลาสติกเพื่อเป็นวัสดุก่อสร้างและวัสดุในการตกแต่งภายใน เป็นโครงการที่น่าสนใจ อย่างไรก็ตามให้จังหวัดชี้แจงผลผลิตของโครงการให้ชัดเจน</t>
  </si>
  <si>
    <t>สอดคล้องกับยุทธศาสตร์</t>
  </si>
  <si>
    <t>เป็นการจ้างเหมาพากลุ่มเป้าหมายไปทัศนศึกษา 2,300 คน(นักเรียน นักศึกษา นักท่องเที่ยวทั่วไป 2,000 คน อาสาสมัครท่องเที่ยว 300 คน) ไม่สอดคล้องกับหลักเกณฑ์</t>
  </si>
  <si>
    <r>
      <t xml:space="preserve"> </t>
    </r>
    <r>
      <rPr>
        <u/>
        <sz val="9"/>
        <rFont val="Tahoma"/>
        <family val="2"/>
      </rPr>
      <t>ลักษณะงานเป็นงานภารกิจปกติของหน่วยงาน โดยเฉพาะอย่างยิ่ง กิจกรรมการสำรวจราคาซื้อ-ขาย ผัก ผลไม้ ในตลาดกลางสินค้าเกษตรและเผยแพร่สู่เกษตรกร(ควรตรวจสอบอัตราราชการในการคำนวณบางรายการ)</t>
    </r>
  </si>
  <si>
    <t>เป็นภารกิจปกติ ของ พช.</t>
  </si>
  <si>
    <t>สภาพพื้นที่ และกิจกรรมทางเศรษฐกิจ ทำให้เกิดความเสี่ยงต่อปัญหาด้านยาเสพติด</t>
  </si>
  <si>
    <t>เป็นภารกิจปกติของ .อปท.</t>
  </si>
  <si>
    <t>ควรใช้ งปม.function</t>
  </si>
  <si>
    <t>ภารกิจของ อปท./function-กรมทางหลวงชนบท</t>
  </si>
  <si>
    <t>๑.๒ การพัฒนาระบบวางแผนทางภาษีและการลงทุนสำหรับผู้ประกอบการSMEsในจังหวัดปทุมธานี</t>
  </si>
  <si>
    <t>๑.๓ โครงการเพิ่มขีดความสามารถในการเพิ่มมูลค่าสินค้าการเกษตรและสินค้าชุมชน</t>
  </si>
  <si>
    <t>๑.๑ การพัฒนาความรู้ทางบริหารธุรกิจด้านการเขียนแผนธุรกิจให้กับผู้ประกอบการวิสาหกิจชุมชน (OTOP) ในจังหวัดปทุมธานี</t>
  </si>
  <si>
    <t xml:space="preserve">๑.๑ โครงการพัฒนาขีดความสามารถของชุมชนด้วยกระบวนการมีส่วนร่วมของชุมชนตามแนวทางปรัชญาของเศรษฐกิจพอเพียง </t>
  </si>
  <si>
    <t>๑.๒ โครงการเพิ่มประสิทธิภาพการบริหารจัดการจังหวัดแบบบูรณาการ</t>
  </si>
  <si>
    <t>๑.๓ โครงการเสริมสร้างขีดความสามารถของสภาองค์กรชุมชนตำบล จังหวัดปทุมธานี  เพื่อการปฏิรูปประเทศไทย</t>
  </si>
  <si>
    <t xml:space="preserve">๑.๔ โครงการพัฒนาศักยภาพคณะกรรมการหมู่บ้าน </t>
  </si>
  <si>
    <t>๑.๕ โครงการพัฒนาขีดความสามารถการป้องกันและบรรเทาสาธารณภัย</t>
  </si>
  <si>
    <t>๑.๖ การพัฒนาศูนย์การเรียนรู้ชุมชนตลาดร้อยปี เครือข่ายคลองรังสิต</t>
  </si>
  <si>
    <t>๑.๑  โครงการ.สร้างภูมิคุ้มกันที่ดีทางสังคมแก่เยาวชนปทุมธานี</t>
  </si>
  <si>
    <t>๑.๒ ส่งเสริมวิถีชีวิตแบบประชาธิปไตยอันมีพระมหากษัตริย์ทรงเป็นประมุข</t>
  </si>
  <si>
    <t>๑.๓ โครงการสามัคคีคือพลังสร้างสรรค์สังคม</t>
  </si>
  <si>
    <t>๑.๔ โครงการเสริมสร้างศักยภาพและพัฒนาภูมิปัญญาผู้สูงวัย</t>
  </si>
  <si>
    <t>๑.๕ โครงการพัฒนาแหล่งเรียนรู้ทางวัฒนธรรม: จัดทำศูนย์ประวัติศาสตร์เมืองปทุมธานี  (ระยะที่ ๓)</t>
  </si>
  <si>
    <t>๑.๖ โครงการป้องกันและปราบปรามยาเสพติดแบบครบวงจร</t>
  </si>
  <si>
    <t>๑.๗ โครงการเสริมสร้างความร่วมมือของเครือข่ายทางสังคมเพื่อการปกป้องคุ้มครองเด็กและเยาวชนในชุมชน</t>
  </si>
  <si>
    <t>๑.๘ โครงการรณรงค์ป้องกันและแก้ไขปัญหาการใช้แรงงานเด็กและหญิงในรูปแบบที่เลวร้ายจังหวัดปทุมธานี</t>
  </si>
  <si>
    <t>๑.๙  โครงการส่งเสริมการมีงานทำ  แก่ผู้ว่างงาน  ผู้ถูกเลิกจ้าง</t>
  </si>
  <si>
    <t xml:space="preserve">๑.๒ โครงการศึกษาปัญหาและแนวทางแก้ไขน้ำท่วมในพื้นที่เสี่ยงภัย จังหวัดปทุมธานี </t>
  </si>
  <si>
    <t>๑.๖ โครงการ..ก่อสร้างสะพานลอยคนเดินข้ามถนนรังสิต - นครนายก ช่วงคลอง ๔ - ๕  บริเวณหน้าวัดมูลจินดาราม</t>
  </si>
  <si>
    <t>๑.๑ โครงการเสริมสร้างสุขภาพของประชาชนแบบบูรณาการ</t>
  </si>
  <si>
    <t>๑.๓ โครงการปรับปรุงผิวจราจร</t>
  </si>
  <si>
    <t>๑.๔ โครงการพัฒนาบริการด้านเวชศาสตร์ฟื้นฟู</t>
  </si>
  <si>
    <t>๑.๕ ก่อสร้างอาคารพักพยาบาล  32  ห้อง</t>
  </si>
  <si>
    <t>๑.๑ โครงการจัดทำระบบสารสนเทศทางภูมิศาสตร์จังหวัดปทุมธานี</t>
  </si>
  <si>
    <t>๑.๔ โครงการปรับปรุงภูมิทัศน์ชุมชนเมือง(บริเวณทางรถประจำทางใต้ทาง ต่างระดับรังสิต)</t>
  </si>
  <si>
    <t>๑.๒ โครงการ เพิ่มพื้นที่สีเขียวจังหวัดปทุมธานี</t>
  </si>
  <si>
    <t>๑.๓การจัดทำแผนแม่บทการพัฒนา และจัดการพื้นที่สีเขียวจังหวัดปทุมธานีเพื่อความเป็นเมืองน่าอยู่</t>
  </si>
  <si>
    <t>๑.๕ โครงการบริหารจัดการการจัดเก็บขยะมูลฝอย</t>
  </si>
  <si>
    <t>ขอจัดสรร</t>
  </si>
  <si>
    <t>กรอบจัดสรรปี 55</t>
  </si>
  <si>
    <t>ขอเกินมา</t>
  </si>
  <si>
    <t>ในแบบจ.๒ มีรายชื่อ 6 โครงการและมีรายละเอียดโครงการฯมา ในตารางสรุปประเด็นยุทธศาสตร์ที่ ๒ กลยุทธ์ที่ ๒.๒ มีเพียง ๕ โครงการ วงเงิน ๔๖,๘๕๖,๙๐๐ บาท---7ม.ค.54</t>
  </si>
  <si>
    <t>กลยุทธ์ที่ 3.2 ยอดรวมน้อยกว่าสรุปหน้างบ 650,000 บาท</t>
  </si>
  <si>
    <t>กลยุทธ์ที่ 3.4 ยอดรวมมากกว่าสรุปหน้างบ 6 ล้านบาท เนื่องจากในใบหน้างบใช้สูตรรวมไม่ครบ โครงการที่ 1.1</t>
  </si>
  <si>
    <t>ตรวจสอบหาความแตกต่างยังไม่ได้</t>
  </si>
  <si>
    <t>แต่ในสูตรsheet Sum-Pathoom(2555)ยืนยันความถูกต้องการบวก</t>
  </si>
  <si>
    <t>รวมงบบริหาร 10ล้าน</t>
  </si>
  <si>
    <t>ยังจัดสรรได้อีก</t>
  </si>
  <si>
    <t>ประสานเรื่องจัดลำดับทั้ง 61 โครงการแล้ว จังหวัดไม่สามารถดำเนินการได้ แต่คุณธีรชาติ ขอดังนี้ โครงการที่เป็นของมหาวิทยาลัย ให้อยู่ในลำดับกลางๆ และโครงการของหน่วยงานท่องเที่ยวไม่พร้อมเรื่องบริหารโครงการทั้งนี้จากการปรับโครงสร้างของหน่วยงาน และโครงการของหน่วยงานในส่วนกลางก็เช่นกันที่มีปัญหาฯ---------จันดารา 10มค54</t>
  </si>
  <si>
    <t>มีการจัดซื้อชุดอุปกรณ์ตรวจวิเคราะห์การใช้พลังงาน 2 ชุด ชุดอุปกรณ์ตรวจวัดกำลังไฟฟ้า 1 ชุด และครุภัณฑ์โฆษณาและเผยแพร่ 1 ชุด สนง.พลังงาน ปท. เป็นหน่วยให้คำปรึกษา โดย สสว.สนับสนุน SMEsในพื้นที่ดำเนินการ</t>
  </si>
  <si>
    <t>ควรเป็นงปม.งานวิจัยที่มหาวิทยาลัยจัดสรรในหลักสูตรของภาควิชา เนื่องจากเป็นลักษณะงานทางวิชาการที่มหาวิทยาลัยต้องดำเนินการเพื่อเผยแพร่ สร้างความตระหนักให้แก่สาธารณะ</t>
  </si>
  <si>
    <t>๑.๕ การยกระดับคุณภาพกระบวนการผลิตอาหารของวิสาหกิจชุมชน/OTOP ด้วยระบบ GMP (Good Manufacturing Practice) เพื่อให้มีมาตรฐานและความปลอดภัย โดยเน้นการเรียนรู้ร่วมกันและฐานความรู้ชุมชน</t>
  </si>
  <si>
    <t xml:space="preserve">๑.๑ โครงการพัฒนาโรงงานอุตสาหกรรมเป็นโรงงานสีเขียว </t>
  </si>
  <si>
    <t xml:space="preserve">๑.๒ โครงการพัฒนาสร้างสรรค์นวัตกรรมใหม่จากวัสดุที่ไม่ใช้แล้วโดยเทคโนโลยีการผลิตที่สะอาด 3R (Re-Innovation) </t>
  </si>
  <si>
    <r>
      <t>๑.๓ โครงการลดต้นทุนด้านพลังงานในสถานประกอบการ SMEs ในจังหวัดปทุมธานี</t>
    </r>
    <r>
      <rPr>
        <sz val="9"/>
        <rFont val="Tahoma"/>
        <family val="2"/>
      </rPr>
      <t xml:space="preserve">
</t>
    </r>
  </si>
  <si>
    <t xml:space="preserve">๑.๑ โครงการสร้างเครือข่ายภาคประชาชนในการควบคุมเฝ้าระวังคุณภาพสิ่งแวดล้อม  </t>
  </si>
  <si>
    <r>
      <t xml:space="preserve">๑.๒ โครงการส่งเสริมการจัดการขยะมูลฝอยโดยชุมชน </t>
    </r>
    <r>
      <rPr>
        <sz val="9"/>
        <color indexed="16"/>
        <rFont val="Tahoma"/>
        <family val="2"/>
      </rPr>
      <t xml:space="preserve">
</t>
    </r>
  </si>
  <si>
    <r>
      <t xml:space="preserve">๑.๓ โครงการส่งเสริมการจัดการน้ำเสียโดยชุมชน  </t>
    </r>
    <r>
      <rPr>
        <sz val="9"/>
        <color indexed="60"/>
        <rFont val="Tahoma"/>
        <family val="2"/>
      </rPr>
      <t/>
    </r>
  </si>
  <si>
    <r>
      <t>๑.๔ โครงการจัดการเทคโนโลยีการออกแบบสื่อประชาสัมพันธ์ประเภทป้ายโฆษณาที่ก่อให้เกิดเป็นขยะอุตสาหกรรมในจังหวัดปทุมธานี</t>
    </r>
    <r>
      <rPr>
        <sz val="9"/>
        <color indexed="60"/>
        <rFont val="Tahoma"/>
        <family val="2"/>
      </rPr>
      <t xml:space="preserve">
</t>
    </r>
  </si>
  <si>
    <r>
      <t>๑.๓ โครงการวิจัยและการพัฒนานวัตกรรมการผลิตแป้งข้าว  ผลิตภัณฑ์อาหารจากข้าวและแป้งข้าวหอมปทุมธานี ๑</t>
    </r>
    <r>
      <rPr>
        <sz val="9"/>
        <rFont val="Tahoma"/>
        <family val="2"/>
      </rPr>
      <t xml:space="preserve">
</t>
    </r>
  </si>
  <si>
    <t>๑.๑ โครงการพัฒนาแหล่งท่องเที่ยวให้มีมาตรฐาน</t>
  </si>
  <si>
    <r>
      <t xml:space="preserve">๑.๒ โครงการปรับปรุงภูมิทัศน์เพื่อส่งเสริมการท่องเที่ยวริมแม่น้ำเจ้าพระยา  </t>
    </r>
    <r>
      <rPr>
        <sz val="9"/>
        <color indexed="10"/>
        <rFont val="Tahoma"/>
        <family val="2"/>
      </rPr>
      <t>บริเวณวัดชัยสิทธาวาส ต.กระแชง</t>
    </r>
    <r>
      <rPr>
        <sz val="9"/>
        <color indexed="56"/>
        <rFont val="Tahoma"/>
        <family val="2"/>
      </rPr>
      <t xml:space="preserve"> อำเภอสามโคก</t>
    </r>
  </si>
  <si>
    <t>๑.๔ การจัดทำแผนแม่บท โครงการนำร่อง และสารคดีเพื่อพัฒนาเส้นทางท่องเที่ยวเชิงนิเวศและวัฒนธรรมริมแม่น้ำเจ้าพระยา และแหล่งเรียนรู้ในพื้นที่จังหวัดปทุมธานี</t>
  </si>
  <si>
    <r>
      <t>๑.๖ โครงการส่งเสริมการตลาดด้านการท่องเที่ยว</t>
    </r>
    <r>
      <rPr>
        <sz val="9"/>
        <color indexed="60"/>
        <rFont val="Tahoma"/>
        <family val="2"/>
      </rPr>
      <t xml:space="preserve">
</t>
    </r>
  </si>
  <si>
    <r>
      <t>๑.๗ โครงการส่งเสริมความปลอดภัยในชีวิตและทรัพย์สินของนักท่องเที่ยว</t>
    </r>
    <r>
      <rPr>
        <sz val="9"/>
        <color indexed="60"/>
        <rFont val="Tahoma"/>
        <family val="2"/>
      </rPr>
      <t xml:space="preserve">
</t>
    </r>
  </si>
  <si>
    <t xml:space="preserve"> กิจกรรมที่ 1  ประชุมเชิงปฏิบัติการสร้างทีมวิทยากรกระบวนการชุมชนเข้มแข็งระดับจังหวัด(175,000 บาท)</t>
  </si>
  <si>
    <t>กิจกรรมที่ 2  ประชุมเชิงปฏิบัติการพัฒนาขีดความสามารถของชุมชนด้วยกระบวนการมีส่วนร่วม(750,000 บาท)</t>
  </si>
  <si>
    <t>กิจกรรมที่ 3  สนับสนุนโครงการ/กิจกรรมการมีส่วนร่วมของชุมชน ในหมู่บ้านเป้าหมาย(1,000,000 บาท)</t>
  </si>
  <si>
    <t xml:space="preserve"> กิจกรรมที่ 4  โครงการ/กิจกรรม ประชาสัมพันธ์ หมู่บ้านชุมชนเข้มแข็ง ระดับจังหวัด(75,000 บาท)</t>
  </si>
  <si>
    <t>งานภารกิจปกติ</t>
  </si>
  <si>
    <t>งานของกรมสวัสดิการและคุ้มครองแรงงาน</t>
  </si>
  <si>
    <t>ควรใช้ งปม. อปท. เทศบาลเมืองรังสิต</t>
  </si>
  <si>
    <t>เป็นการวิจัยพัฒนาเพื่อสร้างมูลค่าเพิ่มให้กับผลิตผลของท้องถิ่น</t>
  </si>
  <si>
    <t xml:space="preserve">มีลักษณะเป็นการสร้าง Branding ของจังหวัด เห็นว่าแม้ดำเนินการไปก็จะขาดความยั่งยืน </t>
  </si>
  <si>
    <t>พัฒนาแหล่งท่องเที่ยว ในเรื่องสิ่งอำนวยความสะดวก และปรับปรุงภูมิทัศน์ (4)</t>
  </si>
  <si>
    <t>แก้ไขปัญหาน้ำท่วมในพื้นที่(8)</t>
  </si>
  <si>
    <t>แก้ไขปัญหาน้ำท่วมในพื้นที่(13)</t>
  </si>
  <si>
    <t>แก้ไขปัญหาน้ำท่วมในพื้นที่ และการเน่าเสีย (14)</t>
  </si>
  <si>
    <t>สอดคล้องกับการรองรับสถานการณ์การว่างงาน ของกำลังแรงงาน แม้ว่าเป็นโครงการอบรม แต่สมควรได้รับการสนับสนุน (15)</t>
  </si>
  <si>
    <t>ส่งเสริมและพัฒนามูลค่าเพิ่มผลิตภัณฑ์ OTOP</t>
  </si>
  <si>
    <t>ส่งเสริมและพัฒนาผลิตภัณฑ์ศิลปะ หัตถกรรมท้องถิ่น เพื่อการท่องเที่ยว</t>
  </si>
  <si>
    <t>จัดระบบการนำเสนอขนบธรรมเนียมประเพณีท้องถิ่นเพื่อส่งเสริมการท่องเที่ยว</t>
  </si>
  <si>
    <t>ปรับปรุงลานเอนกประสงค์ของวัด เพื่อเป็นศูนย์กลางจำหน่ายสินค้า</t>
  </si>
  <si>
    <t>โครงการที่ไม่ก่อให้เกิดการสร้างงาน</t>
  </si>
  <si>
    <t>โครงการพัฒนาและส่งเสริมการอนุรักษ์พื้นที่ป่าไม้ในเมือง</t>
  </si>
  <si>
    <t>โครงการนำร่องส่งเสริมสถานประกอบการให้ดำเนินกิจกรรมความรับผิดชอบต่อสังคม จังหวัดระยอง</t>
  </si>
  <si>
    <t>โครงการอนุรักษ์และฟื้นฟูแหล่งน้ำและพื้นที่สีเขียว</t>
  </si>
  <si>
    <t>โครงการจัดตั้งศูนย์อุบัติภัยจังหวัดระยอง</t>
  </si>
  <si>
    <t>โครงการสำรวจเพื่อการพัฒนาสภาพแวดล้อมในพื้นที่อุตสาหกรรม</t>
  </si>
  <si>
    <t>โครงการเพิ่มประสิทธิภาพในการยับยั้งคลี่คลายสถานการณ์ชุมนุมประท้วงของตำรวจภูธรจังหวัดระยอง</t>
  </si>
  <si>
    <t>โครงการเพิ่มขีดความสามารถผู้ประกอบการ SMEs และวิสาหกิจชุมชน</t>
  </si>
  <si>
    <t>โครงการส่งเสริมผู้ประกอบการ SMEs รายใหม่</t>
  </si>
  <si>
    <t xml:space="preserve">ยุทธศาสตร์ที่ 1 พัฒนาเมืองให้เกิดความเป็นระเบียบเรียบร้อยน่าอยู่รองรับการขยายตัวของ  เมืองหลวงและสนามบินสุวรรณภูมิ  </t>
  </si>
  <si>
    <t>ยุทธศาสตร์ที่ 2 เพิ่มศักยภาพการผลิตและขีดความสามารถในการแข่งขันของสินค้าอุตสาหกรรมสู่ตลาดโลก</t>
  </si>
  <si>
    <t>ยุทธศาสตร์ที่ 3 เพิ่มมูลค่าสินค้าเกษตรและจัดทำระบบการบริหารจัดการทรัพยากรธรรมชาติ</t>
  </si>
  <si>
    <t>ยุทธศาสตร์ที่ 4 พัฒนาไปสู่การเป็นศูนย์กลางการท่องเที่ยวเชิงนิเวศการท่องเที่ยวเพื่อสุขภาพ</t>
  </si>
  <si>
    <t>ยุทธศาสตร์ที่ 5 เสริมสร้างความร่วมมือทางเศรษฐกิจกับประเทศเพื่อนบ้าน</t>
  </si>
  <si>
    <t>ยุทธศาสตร์ที่ 6 เพิ่มประสิทธิภาพระบบ  Logistics และพัฒนาระบบโครงสร้างพื้นฐานเพื่อสนับสนุน</t>
  </si>
  <si>
    <t>ผลการกลั่นกรอง</t>
  </si>
  <si>
    <t>ü</t>
  </si>
  <si>
    <t>ประเด็นยุทธศาสตร์ที่ 2 : การพัฒนาคุณภาพผลไม้เมืองร้อนรวมถึงการแปรรูปด้านอุตสาหกรรมและระบบพื้นฐานด้านการเกษตร</t>
  </si>
  <si>
    <t>งบบริหารจัดการ/ดำเนินการของหน่วยงาน(งานประจำ) (19)</t>
  </si>
  <si>
    <t>โครงการอบรม(21)</t>
  </si>
  <si>
    <t>โครงการอบรม/ซื้ออุปกรณ์ (กล่อง) (22)</t>
  </si>
  <si>
    <t>งบบริหารจัดการ/ดำเนินการของหน่วยงาน(งานประจำ) (23)</t>
  </si>
  <si>
    <t>งบบริหารจัดการ/ดำเนินการของหน่วยงาน(งานประจำ) (24)</t>
  </si>
  <si>
    <t>ขาดรายละเอียดโครงการ (25)</t>
  </si>
  <si>
    <t>โครงการอบรม/ประชุมชี้แจง (26)</t>
  </si>
  <si>
    <t>โครงการอบรม/ดูงานนกสถานที่ (27)</t>
  </si>
  <si>
    <t>งบบริหารจัดการ/ดำเนินการของหน่วยงาน(งานประจำ) (31)</t>
  </si>
  <si>
    <t>งบบริหารจัดการ/ดำเนินการของหน่วยงาน(งานประจำ) (30)</t>
  </si>
  <si>
    <t>อำนวยความสะดวกให้ประชาชนและลดอุบัติเหตุ (29)</t>
  </si>
  <si>
    <t>เป็นโครงสร้างพื้นฐานและอำนวยความสะดวกทางด้านLogistic  (31)</t>
  </si>
  <si>
    <t>แก้ไขปัญหาน้ำท่วมในพื้นที่ และการเน่าเสีย (13)</t>
  </si>
  <si>
    <t>โครงการอบรม/ประชุม (34)</t>
  </si>
  <si>
    <t>เป้าหมายกับกิจกรรมการดำเนินการไม่ตรงกัน (36)</t>
  </si>
  <si>
    <t>ส่งเสริมการท่องเที่ยว (37)</t>
  </si>
  <si>
    <t>ส่งเสริมการท่องเที่ยว (38)</t>
  </si>
  <si>
    <t>เป็นโครงการที่มีหน่วยงานรับผิดชอบแล้ว และต้องมีการบริหารจัดการอย่างต่อเนื่องต่อไป (39)</t>
  </si>
  <si>
    <t>ไม่มีหน่วยงานรับผิดชอบ (40)</t>
  </si>
  <si>
    <t>แก้ไขปัญหาน้ำท่วมในพื้นที่(45)</t>
  </si>
  <si>
    <t>โครงการอบรม/ซื้อครุภัณฑ์ (เครื่องตรวจวัดก๊าซ และกล้องถ่ายรูป) (42)</t>
  </si>
  <si>
    <t>โครงการจัดตั้งศูนย์บริการข้อมูลด้านการท่องเที่ยว</t>
  </si>
  <si>
    <t>โครงการพัฒนาแหล่งท่องเที่ยวภูดาษ</t>
  </si>
  <si>
    <t>โครงการฟื้นฟูที่เกษตรโดยการปรับปรุงคุณภาพดิน</t>
  </si>
  <si>
    <t>โครงการอนุรักษ์สิ่งแวดล้อม โดยการปลูกต้นไม้เศรษฐกิจ</t>
  </si>
  <si>
    <t>โครงการติดตั้งระบบไฟฟ้า 3 เฟส หมู่ 6 ตำบลก้อนแก้ว</t>
  </si>
  <si>
    <t>โครงการปรับปรุงที่สาธารณประโยชน์ วัดหนองกรด เป็นสถานที่ออกกำลังกาย ม.4 ต.เกาะขนุน อ.พนมสารคาม</t>
  </si>
  <si>
    <t>โครงการก่อสร้างลานเอนกประสงค์วัดหนองเสือ หมู่ 4 ต.เกาะขนุน อ.พนามสารคาม</t>
  </si>
  <si>
    <t>โครงการก่อสร้างทางเดินรอบเกาะลัด(ระยะ 2) เพื่อพัฒนาแหล่งท่องเที่ยวบ้านเกาะลัด ม.2-3 ต.บางตลาด</t>
  </si>
  <si>
    <t>โครงการเยาวชนรู้จัก รู้รักษ์การท่องเที่ยว</t>
  </si>
  <si>
    <t>โครงการสัมมนาเชิงปฏิบัติการแหล่งท่องเที่ยวกับการท่องเที่ยวที่ยั่งยืน</t>
  </si>
  <si>
    <r>
      <t>โ</t>
    </r>
    <r>
      <rPr>
        <sz val="9"/>
        <color indexed="14"/>
        <rFont val="Tahoma"/>
        <family val="2"/>
      </rPr>
      <t>ครงการพัฒนาแหล่งน้ำเพื่อการเกษตรกรรมของชุมชน</t>
    </r>
  </si>
  <si>
    <t>โครงการพัฒนาศูนย์การเรียนรู้และท่องเที่ยวเชิงนิเวศป่าชายเลนลุ่มน้ำเวฬุ (ท่าสอน)</t>
  </si>
  <si>
    <t>โครงการเฝ้าระวังคุณภาพน้ำในแหล่งน้ำที่สำคัญของจังหวัด</t>
  </si>
  <si>
    <t>โครงการเพิ่มศักยภาพองค์กรปกครองส่วนท้องถิ่นในการบริหารจัดการสิ่งแวดล้อม</t>
  </si>
  <si>
    <t>โครงการวางผังอนุรักษ์ทรัพยากรธรรมชาติและสิ่งแวดล้อมแหล่งท่องเที่ยวชายฝั่งทะเลจันทบุรี (หาดแหลมสิงห์ , บางกะไชย , ปากน้ำแขมหนู,หาดเจ้าหลาว,หาดแหลมเสด็จและหาดคุ้งวิมาน)</t>
  </si>
  <si>
    <t>โครงการลาดตระเวนร่วม ร่วมรักษาพื้นที่ป่า</t>
  </si>
  <si>
    <t>โครงการป้องกันและปราบปรามการบุกรุกและการลักลอบตัดไม้ทำลายป่าพื้นที่รอยต่อ 5 จังหวัด ในเขต อ.โป่งน้ำร้อน อ.สอยดาว</t>
  </si>
  <si>
    <t>ประเด็นยุทธศาสตร์ที่ 6  เสริมสร้างความมั่นคงทางสังคมและพัฒนาคุณภาพชีวิต</t>
  </si>
  <si>
    <t>โครงการเมืองจันท์สุขภาพดี</t>
  </si>
  <si>
    <t>โครงการเสริมสร้างสุขภาพควบคุมโรคและภัยสุขภาพในพื้นที่ชายแดนและกลุ่มแรงงานต่างด้าว</t>
  </si>
  <si>
    <t>โครงการโรงพยาบาลสายใยรัก</t>
  </si>
  <si>
    <t>โครงการสร้างเสริมพฤติกรรมสร้างเสริมสุขภาพเพื่อลดการใช้สารเคมีโดยใช้กระบวนการเกษตรอินทรีย์ในพื้นที่ต้นแบบ</t>
  </si>
  <si>
    <t>โครงการการศึกษาเพื่อพัฒนาชีวิต</t>
  </si>
  <si>
    <t>โครงการค่ายฤดูร้อน เด็กดี เด็กเก่ง เด็กกล้า</t>
  </si>
  <si>
    <t>โครงการห้องสมุดเคลื่อนที่เพื่อการเรียนรู้และพัฒนาคุณภาพชีวิต</t>
  </si>
  <si>
    <t>โครงการหมู่บ้านในฝันขจัดความยากจนขยายผลตามโครงการพระราชดำริ</t>
  </si>
  <si>
    <t>โครงการเพิ่มศักยภาพแกนนำเครือข่ายองค์กรภาคประชาชนด้านเศรษฐกิจพอเพียงและจัดตั้งสถาบันการเงินชุมชนต้นแบบ</t>
  </si>
  <si>
    <t>โครงการยกระดับการแก้ไขปัญหาความยากจนแบบมีส่วนร่วม</t>
  </si>
  <si>
    <t>โครงการเพิ่มประสิทธิภาพคณะกรรมการเครือข่ายOTOPระดับจังหวัด</t>
  </si>
  <si>
    <t>โครงการจ้างนักเรียนนักศึกษาช่วยปฏิบัติราชการในช่วงปิดภาคเรียน/เวลาว่างจากการศึกษา</t>
  </si>
  <si>
    <t>โครงการเสริมสร้างศักยภาพเศรษฐกิจพอเพียงภาคประชาชน</t>
  </si>
  <si>
    <t>โครงการพัฒนาพื้นที่นิคมเศรษฐกิจพอเพียง อ.สอยดาว</t>
  </si>
  <si>
    <t>โครงการครอบครัวอบอุ่น มั่นคง เข้มแข็ง</t>
  </si>
  <si>
    <t>โครงการร้านเกมส์ปลอดภัยไร้อบายมุข</t>
  </si>
  <si>
    <t>โครงการส่งเสริมความผูกพันในครอบครัวในโรงเรียน ตชด.ด้านบัญชี</t>
  </si>
  <si>
    <t>โครงการ CCTV เพื่อนผู้พิทักษ์</t>
  </si>
  <si>
    <t>โครงการสนับสนุนการดำเนินการตามแผนความมั่นคง</t>
  </si>
  <si>
    <t>โครงการปลูกจิตสำนึกด้านความมั่นคง</t>
  </si>
  <si>
    <t>โครงการเพิ่มประสิทธิภาพในการรักษาความสงบเรียบร้อยและความมั่นคงจังหวัดจันทบุรี</t>
  </si>
  <si>
    <t>โครงการจัดชุดเฉพาะกิจเฝ้าระวังติดตามสถานการณ์ และช่วยเหลือผู้ประสบสาธาณภัยตลอด 24 ชม.</t>
  </si>
  <si>
    <t>โครงการร่วมด้วยช่วยกันกวาดล้างทุ่นระเบิดตามแนวชายแดน</t>
  </si>
  <si>
    <t>โครงการพัฒนาระบบจัดเก็บและตรวจสอบลายนิ้วมืออัตโนมัติ</t>
  </si>
  <si>
    <t>โครงการส่งเสริมครอบครัวอบอุ่นด้วยมิติทางศาสนาและวัฒนธรรม</t>
  </si>
  <si>
    <t>โครงการขุดลอกหนองจังกิ้น ต.วังสรรพรส</t>
  </si>
  <si>
    <t>โครงการขุดลอกคลองแจงบน บ.ป่าวข้าวโพด ม.2 ต.สะตอน</t>
  </si>
  <si>
    <t>โครงการขุดลอกคลองแจง บ.คลองแจง ม.3 ต.สะตอน</t>
  </si>
  <si>
    <t>โครงการฝายน้ำล้น บ.คลองขวางพัฒนา ม.9 ต.ปัถวี</t>
  </si>
  <si>
    <t>ประเด็นยุทธศาสตร์ที่  7  ส่งเสริมการบริหารจัดการบ้านเมืองที่ดี</t>
  </si>
  <si>
    <t>โครงการบริหารยุทธศาสตร์การพัฒนาจังหวัด</t>
  </si>
  <si>
    <t>โครงการสนับสนุนยุทธศาสตร์การพัฒนาจังหวัด ศูนย์ดำรงธรรมและการประสานนำนโยบายไปสู่การปฏิบัติในพื้นที่</t>
  </si>
  <si>
    <t>โครงการจังหวัดเคลื่อนที่</t>
  </si>
  <si>
    <t>โครงการพัฒนาศูนย์บริการร่วมจังหวัดจันทบุรี</t>
  </si>
  <si>
    <t>ประชาสัมพันธ์ยุทธศาสตร์จังหวัด  7 วัน 7 ยุทธศาสตร์</t>
  </si>
  <si>
    <t>โครงการบูรณาการแผนชุมชน แผนพัฒนาท้องถิ่น</t>
  </si>
  <si>
    <t>เพิ่มประสิทธิภาพการบริหารการ จัดเก็บข้อมูล จปฐ.</t>
  </si>
  <si>
    <t>โครงการศูนย์บริการจัดซื้อจัดจ้างจังหวัด (One Step Service)</t>
  </si>
  <si>
    <t>โครงการจัดตั้งศูนย์สารสนเทศเศรษฐกิจ การเงิน การคลังจังหวัด</t>
  </si>
  <si>
    <t>โครงการศึกษาวิจัย/จัดซื้อพันธุ์สัตว์น้ำ</t>
  </si>
  <si>
    <t>เพิ่มผลผลิตทางการเกษตร/ผลผลิตต่อไร่</t>
  </si>
  <si>
    <t>จัดซื้อครุภัณฑ์ (อุปกรณ์เครื่องมือ)</t>
  </si>
  <si>
    <t>จัดซื้อครุภัณฑ์ (อุปกรณ์เครื่องมือตรวจวัด)</t>
  </si>
  <si>
    <t>โครงการดูงาน</t>
  </si>
  <si>
    <t>โครงการดูงานภายในประเทศ</t>
  </si>
  <si>
    <t>จัดซื้อครุภัณฑ์ (เครื่องเทียบสีพลอย)</t>
  </si>
  <si>
    <t>โครงการอบรม (ใบคำของไม่ตรงกัน)</t>
  </si>
  <si>
    <t xml:space="preserve">โครงการอบรม </t>
  </si>
  <si>
    <t>ปรับปรุงคุณภาพผลผลิตการเกษตร</t>
  </si>
  <si>
    <t>สร้างอาชีพให้กับเกษตรกร</t>
  </si>
  <si>
    <t>โครงการจัดประชุม/สัมมนา</t>
  </si>
  <si>
    <t>พัฒนาตลาดสินค้าเกษตร</t>
  </si>
  <si>
    <t>โครงการศึกษาวัย</t>
  </si>
  <si>
    <t>พัฒนาตลาดผลไม้</t>
  </si>
  <si>
    <t xml:space="preserve">ส่งออกไม้สู่ต่างประเทศ </t>
  </si>
  <si>
    <t>พัฒนาตลาดสินค้าเกษตร เพื่อแก้ไขปัญหาราคาผลผลิตตกต่ำ</t>
  </si>
  <si>
    <t>สอคคล้องกับยุทธศาสตร์ แต่เป็นโครงการขนาดใหญ่ ควรใช้งบประมาณจาก Function</t>
  </si>
  <si>
    <t>สอคคล้องกับยุทธศาสตร์ ควรใช้งบบริการจัดการของหน่วยงาน</t>
  </si>
  <si>
    <t>ปรับโครงสร้างการผลิต</t>
  </si>
  <si>
    <t>แก้ไขปัญหาการขาดแคลนน้ำนพื้นที่</t>
  </si>
  <si>
    <t>โครงการซื้อของแจก (โค กระบือ)</t>
  </si>
  <si>
    <t>โครงการศึกษาดูงาน/อบรม</t>
  </si>
  <si>
    <t>ส่งเสริมการท่องเที่ยว และฟื้นฟูแหล่งท่องเที่ยว</t>
  </si>
  <si>
    <t>โครงการประชุม/อบรม</t>
  </si>
  <si>
    <t>จัดงานเลี้ยงสังสรรค์</t>
  </si>
  <si>
    <t xml:space="preserve">อำนวยความสะดวก และส่งเสริมการท่องเที่ยว </t>
  </si>
  <si>
    <t>ส่งเสริมการท่องเที่ยวเชิงเกษตร</t>
  </si>
  <si>
    <t>สนับสนุนการท่องเที่ยวเชิงเกษตร</t>
  </si>
  <si>
    <t>สนับสนุนการท่องเที่ยวชายทะเล</t>
  </si>
  <si>
    <t xml:space="preserve">อำนวยความสะดวกด้านการท่องเที่ยว และส่งเสริมการท่องเที่ยว </t>
  </si>
  <si>
    <t>โครงการดูงานต่างประเทศ</t>
  </si>
  <si>
    <t>สนับสนุนการค้าชายแดน</t>
  </si>
  <si>
    <t>อนุรักษัทรัพยากรธรรมชาติ</t>
  </si>
  <si>
    <t>จัดซื้อครุภัณฑ์ (รถยนต์/เรือ)</t>
  </si>
  <si>
    <t>โครงการพัฒนาตลาดและหล่งผลิตสินค้าเกษตรคุณภาพมาตรฐานอาหารปลอดภัย</t>
  </si>
  <si>
    <t>โครงการส่งเสริมการประกอบอาชีพการเกษตรตามหลักปรัชญาเศรษฐกิจพอเพียง</t>
  </si>
  <si>
    <t>โครงการตรวจสอบฟาร์มมาตรฐานอย่างยั่งยืน</t>
  </si>
  <si>
    <t>โครงการควบคุมและป้องกันโรคไข้หวัดนก</t>
  </si>
  <si>
    <t>โครงการสร้างและพัฒนาเกษตรกรรุ่นใหม่</t>
  </si>
  <si>
    <t>โครงการส่งเสริมและพัฒนาการท่องเที่ยวเชิงเกษตรจังหวัดระยอง</t>
  </si>
  <si>
    <t xml:space="preserve">ภารกิจปกติของหน่วยงาน </t>
  </si>
  <si>
    <t>ภารกิจปกติของหน่วยงาน</t>
  </si>
  <si>
    <t>ประเด็นยุทธศาสตร์</t>
  </si>
  <si>
    <t>รหัสยุทธศาสตร์</t>
  </si>
  <si>
    <t>ลำดับความสำคัญ</t>
  </si>
  <si>
    <t>ภาคกลางตอนบน 1</t>
  </si>
  <si>
    <t>จังหวัด ปทุมธานี</t>
  </si>
  <si>
    <t>(6) กิจกรรมสร้างคุณค่าสหกรณ์ตามปรัชญาเศรษฐกิจพอเพียง</t>
  </si>
  <si>
    <t>(7) กิจกรรมส่งเสริมวิถีชีวิตเศรษฐกิจพอเพียง</t>
  </si>
  <si>
    <t>ส่งเสริมและพัฒนาสังคม</t>
  </si>
  <si>
    <t xml:space="preserve">โครงการเสริมสร้างภูมิคุ้มกันทางสังคม (19,377,400 บาท)
</t>
  </si>
  <si>
    <t>(1) กิจกรรมเยาวชนจิตอาสาสร้างสรรค์สังคม</t>
  </si>
  <si>
    <t>(2) กิจกรรมส่งเสริมคุณภาพชีวิตผู้ใช้แรงงาน</t>
  </si>
  <si>
    <t>(3) กิจกรรมพัฒนาการดำเนินงานป้องกันและแก้ไขปัญหายาเสพติด TO BE NUMBER ONE จังหวัดชลบุรี</t>
  </si>
  <si>
    <t>(4) กิจกรรม ศูนย์สาธิตและฝึกอบรมอาชีพให้ผู้ว่างงาน</t>
  </si>
  <si>
    <t>(5) กิจกรรมหมู่บ้านคุ้มครองเด็ก</t>
  </si>
  <si>
    <t>(6) กิจกรรมโรงเรียนพ่อแม่ลูก</t>
  </si>
  <si>
    <t>(7) กิจกรรมเสียงสะท้อนของเด็กแว๊น</t>
  </si>
  <si>
    <t>เสริมสร้างและพัฒนาอาชีพ</t>
  </si>
  <si>
    <t xml:space="preserve"> โครงการเฝ้าระวังควบคุมป้องกันโรคที่เป็นปัญหาสำคัญของจังหวัดชลบุรี (8,700,000 บาท)</t>
  </si>
  <si>
    <t>(1) กิจกรรมส่งเสริมกลไกการบริหารจัดการป้องกันควบคุมปัญหาเอดส์ จังหวัดชลบุรี</t>
  </si>
  <si>
    <t>(2) กิจกรรมส่งเสริมคุณภาพชีวิตแรงงานปลอดภัยและสุขภาพอนามัยดี</t>
  </si>
  <si>
    <t>(3) โครงการพัฒนาศูนย์การเรียนรู้ด้านสุขภาพ (คมสช.) ในหมู่บ้าน / ชุมชน</t>
  </si>
  <si>
    <t>สอดคลั้องกับยุทธศาสตร์เพื่อส่งเสริมการท่องเที่ยวในพื้นที่</t>
  </si>
  <si>
    <t>(4) กิจกรรมฝึกอบรมเยาวชนสัมพันธ์ต้านภัยยาเสพติด (2,063,600 บาท)</t>
  </si>
  <si>
    <t>(6) กิจกรรมฝึกอบรมเพิ่มประสิทธิภาพกำลังพลด้านยุทธวิธี (758,400 บาท)</t>
  </si>
  <si>
    <t>(7) กิจกรรมบูรณาการเพื่อตรวจสอบปราบปรามจับกุมดำเนินคดีคนต่างด้าวที่ลักลอบทำงานโดยไม่ได้รับอนุญาต (1,150,000 บาท)</t>
  </si>
  <si>
    <t xml:space="preserve">(1) กิจกรรมบริหารจัดการศูนย์ศึกษาธรรมชาติและอนุรักษ์ป่าชายเลนเพื่อการท่องเที่ยวเชิงนิเวศจังหวัดชลบุรี </t>
  </si>
  <si>
    <t>โครงการอนุรักษ์ ฟื้นฟู พื้นที่ป่าไม้  และชายฝั่งทะเล (42,478,250 บาท)</t>
  </si>
  <si>
    <t>(2) กิจกรรมอนุรักษ์พันธุกรรมพืชอันเนื่องมาจากพระราชดำริสมเด็จพระเทพรัตนราชสุดาฯ สยามบรมราชกุมารี</t>
  </si>
  <si>
    <t>(3) กิจกรรมพลังงานทดแทน  (เตาเผาถ่าน-น้ำส้มควันไม้)</t>
  </si>
  <si>
    <t>(4) กิจกรรมพัฒนาศึกษาเรียนรู้ และแปรรูปสมุนไพรพื้นบ้าน</t>
  </si>
  <si>
    <t>(5) กิจกรรมจัดทำพื้นที่สาธิตและเผยแพร่การใช้พลังงานทดแทน เพื่อส่งเสริมคุณภาพสิ่งแวดล้อม และลดภาวะโลกร้อน</t>
  </si>
  <si>
    <t>ส่งเสริมภูมิปัญญาท้องถิ่น</t>
  </si>
  <si>
    <t>(6) กิจกรรมจัดสร้างที่อยู่อาศัยสัตว์ทะเล</t>
  </si>
  <si>
    <t>(7) โครงการฟื้นฟูและอนุรักษ์ทรัพยากรธรรมชาติและสิ่งแวดล้อมทางทะเล</t>
  </si>
  <si>
    <t>(8) กิจกรรมปลูกต้นไม้เฉลิมพระเกียรติ</t>
  </si>
  <si>
    <t xml:space="preserve">(9) กิจกรรมปลูกไม้ป่าสมุนไพรอเนกประสงค์เฉลิมพระเกียรติสมเด็จพระนางเจ้าพระบรมราชินีนาถ เนื่องในวโรกาสเฉลิมพระชนมพรรษา 80 พรรษา </t>
  </si>
  <si>
    <t xml:space="preserve">(10) กิจกรรมปฏิบัติการอนุรักษ์ทรัพยากรธรรมชาติและสิ่งแวดล้อม </t>
  </si>
  <si>
    <t>อนุรักษ์ทรัพยากร</t>
  </si>
  <si>
    <t>โครงการลดมลภาวะและเสริมสร้างคุณภาพสิ่งแวดล้อม (30,300,000 บาท)</t>
  </si>
  <si>
    <t>พัฒนาสิ่งแวดล้อมและคุณภาพชีวิต</t>
  </si>
  <si>
    <t>ส่งเสริมคุณภาพสิ่งแวดล้อม</t>
  </si>
  <si>
    <t>(1) กิจกรรมกำจัดขยะชุมชน โดยชุมชน</t>
  </si>
  <si>
    <t>(2) กิจกรรมก่อสร้างเตาเผาขยะ</t>
  </si>
  <si>
    <t>โครงการส่งเสริมกิจกรรมและพัฒนาศักยภาพด้านการท่องเที่ยว (62,600,000 บาท)</t>
  </si>
  <si>
    <t xml:space="preserve">(1) กิจกรรมจัดทำป้ายแหล่งท่องเที่ยวจากเส้นทางสายหลักเข้าสู่แหล่งท่องเที่ยว </t>
  </si>
  <si>
    <t>(2) กิจกรรมร่วมงานส่งเสริมการขายตลาดในประเทศ</t>
  </si>
  <si>
    <t xml:space="preserve">(3) กิจกรรมโฆษณา ประชาสัมพันธ์การท่องเที่ยวจังหวัดชลบุรี </t>
  </si>
  <si>
    <t>(4) กิจกรรมปรับปรุงภูมิทัศน์และต่อเติมอาคารปฏิบัติธรรม โครงการพระพุทธมหาวชิรอุตตโมภาสศาสดา</t>
  </si>
  <si>
    <t>(5) กิจกรรมซ่อมแซมบูรณะพระพุทธมหาวชิรอุตตโมภาสศาสดา และหน้าผาเขาชีจรรย์</t>
  </si>
  <si>
    <t>(6) กิจกรรมพัฒนาวงแหวนการท่องเที่ยวเส้นทางธรรมชาติสวนผีเสื้อเขาเขียว อ่างเก็บน้ำบางพระ</t>
  </si>
  <si>
    <t>(7) กิจกรรมพัฒนาและปรับปรุงแหล่งท่องเที่ยวโบราณสถานที่สำคัญ</t>
  </si>
  <si>
    <t>(8) กิจกรรมพัฒนาสถานที่ท่องเที่ยวอ่าวอัษฏางค์</t>
  </si>
  <si>
    <t xml:space="preserve">(9) กิจกรรมพัฒนาศักยภาพการท่องเที่ยวอำเภอบ่อทอง </t>
  </si>
  <si>
    <t xml:space="preserve"> โครงการส่งเสริมและพัฒนาภาคเกษตรกรรม  (31,380,495 บาท)</t>
  </si>
  <si>
    <t>(1) กิจกรรมพัฒนากระบวนการผลิตสินค้าเกษตรให้ได้มาตรฐานและเพิ่มมูลค่าสินค้าเกษตร</t>
  </si>
  <si>
    <t>(2) กิจกรรมเพิ่มประสิทธิภาพการผลิตพืชที่สำคัญของจังหวัด  (มันสำปะหลัง,สับปะรด)</t>
  </si>
  <si>
    <t>(3) กิจกรรมอนุรักษ์พันธุ์ควายและสืบสานประเพณีวิ่งควายจังหวัดชลบุรี</t>
  </si>
  <si>
    <t>(4) กิจกรรมพัฒนาศักยภาพการผลิตอ้อย</t>
  </si>
  <si>
    <t>(5) กิจกรรมส่งเสริมการปลูกปาล์มน้ำมัน</t>
  </si>
  <si>
    <t>(6) กิจกรรมส่งเสริมพัฒนาการผลิตข้าวครบวงจร(ต้นแบบ)</t>
  </si>
  <si>
    <t>(7) กิจกรรมพัฒนาเกษตรกรต้นแบบผลิตกล้วยไม้ตัดดอก</t>
  </si>
  <si>
    <t xml:space="preserve">(8) กิจกรรมเข้าถึงประชาชนและคาราวานแก้จนจังหวัดชลบุรี  </t>
  </si>
  <si>
    <t>(9) กิจกรรมพัฒนาระบบบริหารจัดการศูนย์บริการและถ่ายทอดเทคโนโลยีการเกษตรประจำตำบล</t>
  </si>
  <si>
    <t>(10) กิจกรรมระบบการพัฒนาการเกษตรจังหวัดชลบุรี</t>
  </si>
  <si>
    <t xml:space="preserve">(11) กิจกรรมพัฒนาศักยภาพเครือข่ายสหกรณ์ กลุ่มเกษตรกรและกลุ่มอาชีพ  </t>
  </si>
  <si>
    <t>โครงการส่งเสริมและพัฒนาภาคอุตสาหกรรมและบริการ (19,655,000 บาท)</t>
  </si>
  <si>
    <t>(1) กิจกรรมพัฒนาขีดความสามารถในการแข่งขันของอุตสาหกรรมส่วนภูมิภาค</t>
  </si>
  <si>
    <t>(2) กิจกรรมส่งเสริมและพัฒนาย่านการค้า</t>
  </si>
  <si>
    <t>(3) กิจกรรมเพิ่มขีดความสามารถธุรกิจค้าส่งค้าปลีก</t>
  </si>
  <si>
    <t>(4) กิจกรรมรู้คิด รู้ทัน รู้ใช้พลังงาน</t>
  </si>
  <si>
    <t>(5) กิจกรรมฝึกอาชีพเพื่อส่งเสริมสุขภาพและภูมิปัญญาไทย</t>
  </si>
  <si>
    <t>ส่งเสริมการพัฒนาอาชีพ</t>
  </si>
  <si>
    <t>(6) กิจกรรมยกระดับฝีมือแรงงานด้านขนส่งสินค้าและบริการ</t>
  </si>
  <si>
    <t>(7) กิจกรรมพัฒนาผลิตภัณฑ์และบรรจุภัณฑ์</t>
  </si>
  <si>
    <t>(8) กิจกรรมการขายเพิ่มช่องทางการจำหน่ายแก่ผู้ผลิตชุมชน (จัดแสดงและจำหน่ายสินค้า OTOP)</t>
  </si>
  <si>
    <t xml:space="preserve">(9) กิจกรรมการพัฒนาผู้ประกอบการเข้าสู่ระบบเศรษฐกิจฐานความรู้ </t>
  </si>
  <si>
    <t>(10) กิจกรรมโซล่าเซลล์หมู่บ้าน</t>
  </si>
  <si>
    <t>เป็นโครงสร้างพื้นฐานและอำนวยความสะดวกทางด้านการเกษตร (แนะนำไม่ให้ใส่ชื่อเจ้าของบ้านในชื่อโครงการ)</t>
  </si>
  <si>
    <t>เป็นโครงสร้างพื้นฐานและอำนวยความสะดวกทางด้านLogistic (แนะนำให้ไม่ใส่ชื่อเจ้าของบ้านในชื่อโครงการ)</t>
  </si>
  <si>
    <t>เพิ่มประสิทธิภาพสินค้าเกษตร</t>
  </si>
  <si>
    <t>ปรับปรุงที่ดิน เพื่อใช้ในการผลิตด้านการเกษตร (ปลูกข้าว)</t>
  </si>
  <si>
    <t>เพิ่มผลผลิตทางการเกษตร ลดต้นทุน</t>
  </si>
  <si>
    <t>Y = ใช่ / สนับสนุน</t>
  </si>
  <si>
    <t>N = ไม่ใช่ / ไม่สนับสนุน</t>
  </si>
  <si>
    <t>F=เห็นควรใช้งบกระทรวง/กรม</t>
  </si>
  <si>
    <t>ขยายผิวจราจรบริเวณหน้าโครงการลูกพระดาบส</t>
  </si>
  <si>
    <t xml:space="preserve">พัฒนาเส้นทางคมนาคมเลียบคลองหลวงแพ่ง </t>
  </si>
  <si>
    <t>ก่อสร้างถนน คสล. สายซอยวนารมย์ หมู่ 3</t>
  </si>
  <si>
    <t>เสริมผิวลาดยาง AC. สายบ.คลองบางกระยาง</t>
  </si>
  <si>
    <t>ประเด็นยุทธศาสตร์ที่ 2 ศูนย์กลางอุตสาหกรรมต่อเนื่องและเชื่อมโยง (Industrial Cluster) สู่ตลาดโลก</t>
  </si>
  <si>
    <t>เสริมสร้างบริหารจัดการพัฒนาด้านแรงงานภาคอุตสาหกรรม</t>
  </si>
  <si>
    <t>ประเด็นยุทธศาสตร์ที่ 3 แหล่งรองรับการขยายตัวของสนามบินสุวรรณภูมิ</t>
  </si>
  <si>
    <t>อบรมความรู้ด้านการบริหารจัดการเมือง เพื่อการพัฒนาพื้นที่ในจังหวัดสมุทรปราการ</t>
  </si>
  <si>
    <t>การพัฒนาระบบฐานข้อมูล (GIS) เพื่อการตรวจสอบการใช้ประโยชน์ที่ดินตามกฎกระทรวงผังเมืองรวมสมุทรปราการ</t>
  </si>
  <si>
    <t>โครงการพัฒนาคุณภาพชีวิต และสังคมในชุมชน</t>
  </si>
  <si>
    <t>โครงการพัฒนาศักยภาพแกนนำภาคประชาชน เพื่อรองรับวิกฤตเศรษฐกิจและสนับสนุนการปฏิบัติงานภาครัฐตามนโยบายรัฐบาล</t>
  </si>
  <si>
    <t>ศูนย์การเรียนรู้ชุมชนจุดตัวอย่าง จังหวัดสมุทรปราการ</t>
  </si>
  <si>
    <t xml:space="preserve">ปรับปรุงและเพิ่มประสิทธิภาพการให้บริการประชาชน </t>
  </si>
  <si>
    <t>ปรับปรุงภูมิทัศน์ในสถานศึกษาและวัด</t>
  </si>
  <si>
    <t>ป้องกันและแก้ไขปัญหายาเสพติด</t>
  </si>
  <si>
    <t>เสริมสร้างประสิทธิภาพการบริหารงานจังหวัดแบบบูรณาการ (งบบริหารจัดการ)</t>
  </si>
  <si>
    <t>พัฒนาศักยภาพของบุคลากรภาครัฐและภาคประชาชน ร่วมทั้งส่งเสริมประสิทธิภาพการบริหารจัดการ</t>
  </si>
  <si>
    <t>เพิ่มประสิทธิภาพการรักษาความสงบเรียบร้อย เพื่อรองรับการขยายตัวสนามบินสุวรรณภูมิ</t>
  </si>
  <si>
    <t>เพิ่มประสิทธิภาพการบริหารจัดการด้านอำนวยความยุติธรรมและการบริการประชาชน</t>
  </si>
  <si>
    <t>เตรียมความพร้อมป้องกันและบรรเทาสาธารณภัยและลดอุบัติเหตุจราจรทางบก</t>
  </si>
  <si>
    <t>ขับเคลื่อนกระบวนการแผนชุมชน</t>
  </si>
  <si>
    <t>สืบสานภูมิปัญญาแผ่นดินขยายผลสู่ปวงชนชาวสมุทรปราการ</t>
  </si>
  <si>
    <t>พัฒนาและปรับปรุงแหล่งเรียนรู้ เพื่อคุณภาพชีวิตที่ดีของเยาวชน</t>
  </si>
  <si>
    <t>ส่งเสริมการประหยัดพลังงานในโรงเรียน</t>
  </si>
  <si>
    <t>ก่อสร้างสะพานลอยคนเดินข้าม</t>
  </si>
  <si>
    <t>งานติดตั้งราวกันอันตราย</t>
  </si>
  <si>
    <t>งานปรับปรุงทางหลวงและติดตั้งป้ายจราจร เพื่ออำนวยความปลอดภัย</t>
  </si>
  <si>
    <t>งานติดตั้งและซ่อมแซมไฟฟ้าแสงสว่าง</t>
  </si>
  <si>
    <t>ทุกวันของฉันคือวันครอบครัว</t>
  </si>
  <si>
    <t>จัดการแข่งขันกีฬานักเรียน นักศึกษาจังหวัดสมุทรปราการ ประจำปี 2553</t>
  </si>
  <si>
    <t>โครงการควบคุมป้องกัน และแก้ไขปัญหาโรคไข้หวัดนก</t>
  </si>
  <si>
    <t>ฝึกอบรมคณะกรรมการกองทุนหมู่บ้านและชุมชนเมือง</t>
  </si>
  <si>
    <t>โครงการพัฒนาคุณภาพชีวิตของประชาชน ได้มีน้ำประปาใช้ทุกครัวเรือน</t>
  </si>
  <si>
    <t>พัฒนาประสิทธิภาพการป้องกันแก้ไขปัญหาอาชญากรรม ยาเสพติด เพื่อรองรับท่าอากาศยานสุวรรณภูมิ</t>
  </si>
  <si>
    <t>เพิ่มศักยภาพการบริหารจัดการด้านแรงงานจังหวัดสมุทรปราการ</t>
  </si>
  <si>
    <t>ประเด็นยุทธศาสตร์ที่ 4 รองรับยุทธศาสตร์การพัฒนากลุ่มจังหวัดภาคกลางตอนกลาง</t>
  </si>
  <si>
    <t>สมุทรปราการ EXPO 2010</t>
  </si>
  <si>
    <t>พัฒนาปรับปรุงภูมิทัศน์เพื่อการท่องเที่ยวเชิงพระพุทธศาสนา ตลาดน้ำชุมชนวัดใหญ่ อ.พระสมุทรเจดีย์</t>
  </si>
  <si>
    <t>โครงการก่อสร้างถนนลาดยาง สายบ้านหนองกันเกรา-บ้านเขาตลาด  ตำบลทางเกวียน               อำเภอแกลง – อำเภอวังจันทร์ จังหวัดระยอง</t>
  </si>
  <si>
    <t xml:space="preserve">สอดคล้องกับยุทธศาสตร์แต่สมควรใช้งบกระทรวง </t>
  </si>
  <si>
    <t>เป็นโครงสร้างพื้นฐานที่สมควรใช้งบ Function (20)</t>
  </si>
  <si>
    <t>โครงการตามรอยเบื้องพระยุคลบาท จ.สระแก้ว (ตามรอยพ่อ) 84 พรรษา มีโครงการย่อย ดังนี้</t>
  </si>
  <si>
    <t>* พัฒนาศูนย์ประสานการเรียนรู้โครงการตามรอยพระยุคลบาท 84 พรรษา</t>
  </si>
  <si>
    <t>* ปรับปรุงพัฒนาแปลงไร่นาสวนผสมบ้านคลองทราย</t>
  </si>
  <si>
    <t>* การจัดทำ"ชุดความรู้และระบบสารสนเทศภูมิศาสตร์แหล่งน้ำ" ในพื้นที่ลาดเชิงเขาจังหวัดสระแก้ว</t>
  </si>
  <si>
    <t>โครงการประชาสัมพันธ์เพื่อส่งเสริมสนับสนุนการดำเนินงานโครงการอันเนื่องมาจากพระราชดำริในพื้นที่จังหวัดสระแก้ว</t>
  </si>
  <si>
    <t>โครงการเสริมสร้างความมั่นคงตามแนวชายแดน</t>
  </si>
  <si>
    <t>* สกัดกลั้นยาเสพติด</t>
  </si>
  <si>
    <t>* 80 พรรษา 80 หมู่บ้าน ตามแนวชายแดน</t>
  </si>
  <si>
    <t>* ฝึกอบรมและจัดตั้งแหล่งข่าว</t>
  </si>
  <si>
    <t>* สกัดกลั้นแรงงานต่างด้าว</t>
  </si>
  <si>
    <t>* เพิ่มประสิทธิภาพชุดรักษาความปลอดภัยหมู่บ้านชายแดน</t>
  </si>
  <si>
    <t>* การฝึกอบรมและจัดตั้งเครือข่ายประชาชนด้านการข่าวจังหวัดสระแก้ว</t>
  </si>
  <si>
    <t>* ทบทวนบทบาทของคณะกรรมการหมู่บ้านอาสาพัฒนาและป้องกันตนเอง</t>
  </si>
  <si>
    <t>* ค่ายเยาวชนอาสาทำความดีเพื่อแผนดิน</t>
  </si>
  <si>
    <t>* จัดตั้งศูนย์ประสานงานปราบปรามอาชญากรรมข้ามชาติจังหวัดสระแก้ว</t>
  </si>
  <si>
    <t>* เพิ่มศักยภาพเครือข่ายระบบการเฝ้าระวังคุ้มตรองผู้บริโภคด้านอาหารและผลิตภัณฑ์สุขภาพ จังหวัดสระแก้ว</t>
  </si>
  <si>
    <t>โครงการพัฒนาแหล่งน้ำเพื่ออุปโภคบริโภค</t>
  </si>
  <si>
    <t>* ขุดสระน้ำเพื่ออุปโภคบริโภค ขนาด 5 ไร่ หมู่ที่ 1 บ้านพระเพลิง และหมู่ที่ 15 บ้านภูเขาทอง ตำบลพระเพลิง</t>
  </si>
  <si>
    <t>โครงการพัฒนาแหล่งน้ำเพื่อการเกษตร</t>
  </si>
  <si>
    <t>* ขุดลอกคลองและสร้างฝายน้ำล้นและขุดสระเก็บน้ำในพื้นที่ อ.เมืองสระแก้ว</t>
  </si>
  <si>
    <t>* ขุดลอกคลองพร้อมก่อสร้างฝายทดน้ำ 2 จุด หมู่ที่ 1 บ้านคลองคันโท ตำบลหนองหมากฝ้าย</t>
  </si>
  <si>
    <t>* ก่อสร้างฝายต้นน้ำลำธาร บ้านห้วยชัน   หมู่ที่ 3 ตำบลช่องกุ่ม อำเภอวัฒนานคร</t>
  </si>
  <si>
    <t xml:space="preserve">* ก่อสร้างฝายน้ำล้น คสล. บ้านภูเงิน หมู่ที่ 5 ตำบลพระเพลิง อำเภอเขาฉกรรจ์ </t>
  </si>
  <si>
    <t>* ขุดลอกคลองพร้อมเว้นคันดินตาสภาพพื้นที่ หมู่ที่ 5,11,23,28 ตำบลหนองหว้า อำเภอเขาฉกรรจ์</t>
  </si>
  <si>
    <t>โครงการพัฒนาถนนภายในหมู่บ้าน ตำบล</t>
  </si>
  <si>
    <t xml:space="preserve">* ก่อสร้างถนนคอนกรีตในหมู่บ้านโดยใช้แรงงาน จำนวน 1 สายทาง - สายบ้านคลองหินปูนหมู่ 2  ตำบลคลองหินปูน  อำเภอวังน้ำเย็น   </t>
  </si>
  <si>
    <t>* ทำอิฐประสาน บ้านเขาช่องแคบ</t>
  </si>
  <si>
    <t>โครงการปลูกป่าฟื้นฟูทรัพยากรธรรมชาติ</t>
  </si>
  <si>
    <t>* ดูแลความอุดมสมบูรณ์ของทรัพยากรธรรมชาติและสิ่งแวดล้อมชุมชน โดยดำเนินการขุดลอกคลองรอบพื้นที่สาธารณะและปลูกป่าชุมชน</t>
  </si>
  <si>
    <t>* สนับสนุนโครงการ พระราชดำริบ้านทับทิมสยาม 05 ส่งเสริมการดูแลรักษาสิ่งแวดล้อมและทรัพยากรธรรมชาติในชุมชนโดยการปลูกสมุนไพร</t>
  </si>
  <si>
    <t>* พัฒนาสวนป่าเพื่อเป็นแหล่งท่องเที่ยวเชิงนิเวศและประวัติศาสตร์ในพื้นที่โครงการทับทิมสยาม 08</t>
  </si>
  <si>
    <t>โครงการป้องกันและปราบปรามการกระทำผิดกฎหมาย</t>
  </si>
  <si>
    <t>*  เพิ่มประสิทธิภาพในการจับควบคุมสัตว์ป่าที่บุกรุกหรือทำร้ายมนุษย์</t>
  </si>
  <si>
    <t>โครงการสร้างความสัมพันธ์กับประเทศเพื่อบ้าน</t>
  </si>
  <si>
    <t>* สร้างความพัฒนาสัมพันธ์กับสื่อมวลชนกัมพูชา</t>
  </si>
  <si>
    <t>* อำเภอสัมพันธ์ร่วมกันพบประชาชนไทย - กัมพูชา</t>
  </si>
  <si>
    <t>* ฝึกอบรมพิธีการทางการฑูตและสังคม  สำหรับข้าราชการและเจ้าหน้าที่ที่ผู้ปฏิบัติงานเกี่ยวกับการติดต่อกับประเทศเพื่อนบ้าน จังหวัดสระแก้ว</t>
  </si>
  <si>
    <t>โครงการส่งเสริมการประยุกต์ใช้หลักเศรษฐกิจพอเพียงในการพัฒนาคุณภาพชีวิต</t>
  </si>
  <si>
    <t>* ส่งเสริมพัฒนาศักยภาพกองทุนชุมชนให้เข้มแข็ง</t>
  </si>
  <si>
    <t>* พัฒนายกระดับหมู่บ้านเศรษฐกิจพอเพียง</t>
  </si>
  <si>
    <t>* ส่งเสริมปรัชญาเศรษฐกิจพอเพียง ชุมชน/หมู่บ้าน</t>
  </si>
  <si>
    <t>* ประกวดหมู่บ้านพัฒนาดีเด่น</t>
  </si>
  <si>
    <t>* แก้ไขปัญหาความยากจนตามแนวปรัชญาเศรษฐกิจพอเพียง</t>
  </si>
  <si>
    <t>โครงการสร้างศักยภาพและความเข้มแข็งของชุมชน</t>
  </si>
  <si>
    <t>* ส่งเสริมอาชีพผู้สูงอายุและคนพิการ</t>
  </si>
  <si>
    <t>โครงการสร้างโอกาสในการประกอบอาชีพให้กับชุมชน</t>
  </si>
  <si>
    <t>* ปลูกข้าวปลอดภัยจากสารพิษ</t>
  </si>
  <si>
    <t>โครงการอบรม/ดูงาน/ซื้อของแจก</t>
  </si>
  <si>
    <t>* แคนตาลูปปลอดภัยจากสารพิษ</t>
  </si>
  <si>
    <t xml:space="preserve">พัฒนาผลผลิตทางการเกษตร </t>
  </si>
  <si>
    <t>* พัฒนาวิสาหกิจชุมชน(ไม้ผลชมพู่)  ม.2  ต.ซับมะกรูด</t>
  </si>
  <si>
    <t>* ส่งเสริมและพัฒนาศูนย์ข้าวชุมชนระดับอำเภอ</t>
  </si>
  <si>
    <t>โครงการอบรม/แปลงสาธิต</t>
  </si>
  <si>
    <t>* ส่งเสริมและพัฒนาการผลิตพืชเศรษฐกิจที่สำคัญ   - อ้อยโรงงาน</t>
  </si>
  <si>
    <t>โครงการส่งเสริมและฟื้นฟูทรัพยากรสัตว์น้ำตามแนวปรัชญาเศรษฐกิจพอเพียง</t>
  </si>
  <si>
    <t xml:space="preserve">งบบริหารจัดการ/ดำเนินการของหน่วยงาน(งานประจำ) </t>
  </si>
  <si>
    <t>ประเด็นยุทธศาสตร์ที่ 4 เขตท่องเที่ยวเชิงนิเวศน์</t>
  </si>
  <si>
    <t xml:space="preserve"> โครงการพัฒนาสินค้าและบริการ</t>
  </si>
  <si>
    <t>* จัดหาเรือบรรทุกบริการนักท่องเที่ยวอ่างเก็บน้ำพระปรง</t>
  </si>
  <si>
    <t>จัดซื้อครุภัณฑ์  (เรือบรรทุกบริการ)</t>
  </si>
  <si>
    <t>โครงการพัฒนาและส่งเสริมการท่องเที่ยวเชิงสุขภาพ</t>
  </si>
  <si>
    <t>โครงการอบรม/จัดซื้อวัสดุ (ศาลาทรงไทย)</t>
  </si>
  <si>
    <t>โครงการ OTOP : หมู่บ้าน วัฒนธรรม....(วิถีชาวนาไทย/ เครื่องหอมกำยาน/มโหรีปางลาง)</t>
  </si>
  <si>
    <t>โครงการก่อสร้างและปรับปรุงถนนเข้าสู่แหล่งท่องเที่ยว</t>
  </si>
  <si>
    <t>* โครงการติดตั้งคานกั้นถนนอัตมัติบนถนนริมทางรถไฟ 4 แยกสระแก้ว-อุทยานแห่งชาติปางสีดา อ.เมือง จ.สระแก้ว</t>
  </si>
  <si>
    <t>จัดซื้อครุภัณฑ์  (เครื่องกั้นถนน))</t>
  </si>
  <si>
    <t>โครงการก่อสร้างสิ่งอำนวยความสะดวกเพื่อส่งเสริมการท่องเที่ยว</t>
  </si>
  <si>
    <t>* ก่อสร้างสิ่งอำนวยความสะดวก เพื่อส่งเสริมการท่องเที่ยวปราสาทสด็กก็อกธม หมู่ 9ต.โคกสูง อ.โคกสูง จ.สระแก้ว(ก่อสร้างห้องสุขาชาย 1 หลังหญิง 1 หลัง)</t>
  </si>
  <si>
    <t>ส่งเสริมและพัฒนาสิ่งอำนวยความสะดวกแหล่งท่องเที่ยว</t>
  </si>
  <si>
    <t xml:space="preserve"> * พัฒนาแหล่งท่องเที่ยวบบริเวณอ่างเก็บน้ำพระปรงอุทยานแห่งชาติปางสีดาต.ท่าแยก อ.เมือง จ.สระแก้ว</t>
  </si>
  <si>
    <t xml:space="preserve">  * พัฒนาแหล่งท่องเที่ยวเชื่อมโยงวัฒนธรรมขอมโบราณ                                 </t>
  </si>
  <si>
    <t>โครงการสนับสนุนกิจกรรมในแหล่งท่องเที่ยวเชื่อมโยงวัฒนธรรมโบราณ และแหล่งท่องเที่ยวเชิงประวัติศาสตร์ท้องถิ่น</t>
  </si>
  <si>
    <t xml:space="preserve">โครงการพัฒนาบุคลากรเพื่อการท่องเที่ยว </t>
  </si>
  <si>
    <t xml:space="preserve">  * อบรมมัคคุเทศน์เชิงวัฒนธรรม </t>
  </si>
  <si>
    <t xml:space="preserve"> * อบรมมักคุเทศน์</t>
  </si>
  <si>
    <t>โครงการ พัฒนาเครือข่ายส่งเสริมการท่องเที่ยวทับทิมสยาม 05</t>
  </si>
  <si>
    <t xml:space="preserve">โครงการการพัฒนาสินค้าหนึ่งตำบลหนึ่งผลิตภัณฑ์ (OTOP)ให้เป็นของที่ระลึก </t>
  </si>
  <si>
    <t xml:space="preserve">  * พัฒนาคุณภาพผลิตภัณฑ์หนึ่งตำบลหนึ่งผลิตภัณฑ์ (OTOP) </t>
  </si>
  <si>
    <t>* เพิ่มมูลค่าการจำหน่าย</t>
  </si>
  <si>
    <t>โครงการการบริหารจัดการระบบสารสนเทศจังหวัดสระแก้ว</t>
  </si>
  <si>
    <t>* โครงการพัฒนาระบบฐานข้อมูล และระบบเทคโนโลยีสารสนเทศสำหรับการวางแผนพัฒนาจังหวัดสระแก้ว</t>
  </si>
  <si>
    <t>โครงการอบรม/จัดซื้อวัสดุ (เครื่องคอมพิวเตอร์)</t>
  </si>
  <si>
    <t>* การบริหารจัดการแผนพัฒนาจังหวัด</t>
  </si>
  <si>
    <t>งบบริหารจัดการของจังหวัดในการจัดทำแผนจังหวัด</t>
  </si>
  <si>
    <t>ประเด็นยุทธศาสตร์ที่   6 การพัฒนาศักยภาพคน</t>
  </si>
  <si>
    <t>โครงการเสริมสร้างและพัฒนาคุณภาพประชาชนจังหวัดสระแก้ว</t>
  </si>
  <si>
    <t>โครงการจัดระบบผังเมืองและบูรณาการพัฒนาตามผังเมือง (35,800,000 บาท)</t>
  </si>
  <si>
    <t>(1) กิจกรรมสนับสนุนการจัดทำผังชุมชนและบูรณาการตามผัง</t>
  </si>
  <si>
    <t>(2) กิจกรรมศึกษาและออกแบบเพื่อแก้ไขปัญหาการจราจรเลียบชายฝั่งทะเลในเขตผังเมืองรวมเมืองชลบุรี</t>
  </si>
  <si>
    <t>(3) กิจกรรมรวบรวมและจัดทำข้อมูลภูมิสารสนเทศเพื่อเพื่อพัฒนาระบบผังเมือง</t>
  </si>
  <si>
    <t>(4) กิจกรรมศึกษาและออกแบบเพื่อแก้ไขปัญหาน้ำท่วมและการจราจรในเขตผังเมืองรวมเมืองพนัสนิคม และพื้นที่โดยรอบ</t>
  </si>
  <si>
    <t>(5) กิจกรรมปรับปรุงระบบระบายน้ำเพื่อแก้ไขปัญหาน้ำท่วมในเขตผังเมืองรวม</t>
  </si>
  <si>
    <t>โครงการพัฒนาการคมนาคมของจังหวัด (40,600,000 บาท)</t>
  </si>
  <si>
    <t xml:space="preserve">(1) กิจกรรมก่อสร้างทางลาดยางผิวแอสฟัลติกคอนกรีต สาย ชบ 1080 แยกทางหลวงหมายเลข 7 – ทางหลวงหมายเลข 3138 </t>
  </si>
  <si>
    <t>(2) กิจกรรมก่อสร้างสะพานลอยคนเดินข้าม ทางหลวงหมายเลข 3  ตอน ห้วยกะปิ - ต่อทางของเทศบาลเมืองศรีราชา ที่ กม. 99+000</t>
  </si>
  <si>
    <t>(3) กิจกรรมก่อสร้างสะพานลอยคนเดินข้าม ทางหลวงหมายเลข 3  ตอน แยกทางหลวงหมายเลข 34 - ชลบุรี ที่ กม. 89+825</t>
  </si>
  <si>
    <t>พัฒนาการคมนาคมขนส่ง</t>
  </si>
  <si>
    <t>โครงการบริหารจัดการแหล่งน้ำในพื้นที่ (81,010,400 บาท)</t>
  </si>
  <si>
    <t xml:space="preserve">(1) กิจกรรมการพัฒนาแหล่งน้ำในที่ดินสาธารณะประโยชน์ “ทุ่งหนองใหญ่” อำเภอบ่อทอง </t>
  </si>
  <si>
    <t xml:space="preserve"> (2) กิจกรรมแก้มลิงบ้านวังรี</t>
  </si>
  <si>
    <t>(3) กิจกรรมก่อสร้างคลองส่งน้ำสายเนินตามาก – เนินกลาง</t>
  </si>
  <si>
    <t>(4) กิจกรรมขุดลอกพร้อมดาดคอนกรีตท้ายฝายน้ำคลองหลวงท่าบุญมี</t>
  </si>
  <si>
    <t>(5) กิจกรรมพัฒนาแหล่งน้ำดื่มให้เพียงพอต่อการบริโภคของประชาชน</t>
  </si>
  <si>
    <t>(6) กิจกรรมขุดลอกคลอง สร้างฝายน้ำล้น</t>
  </si>
  <si>
    <t>(7) กิจกรรมก่อสร้างระบบประปาหมู่บ้านแบบผิวดินขนาดกลางบ้านหนองหูช้าง</t>
  </si>
  <si>
    <t>(8) กิจกรรมพัฒนาแหล่งน้ำเพื่อการเกษตร</t>
  </si>
  <si>
    <t>(9) กิจกรรมประปาหมู่บ้าน ตำบลบางนาง</t>
  </si>
  <si>
    <t>(10) กิจกรรมขุดสระน้ำสาธารณะและก่อสร้างระบบประปาหมู่บ้าน หมู่ที่ 1 ต.คลองพลู</t>
  </si>
  <si>
    <t>(11) กิจกรรมขุดลอกคลองหลวง ต.บ้านช้าง</t>
  </si>
  <si>
    <t>(12) กิจกรรมขุดสระเก็บน้ำแบบแก้มลิงเพื่อก่อสร้างระบบประปา หมู่ที่ 5 บ้านโปร่งหิน ต.เกาะจันทร์</t>
  </si>
  <si>
    <t>โครงการเพิ่มประสิทธิภาพการบริหารจัดการภาครัฐ (21,809,989 บาท)</t>
  </si>
  <si>
    <t>(1) โครงการพัฒนาระบบบริหารจัดการภาครัฐจังหวัดชลบุรี</t>
  </si>
  <si>
    <t>(2) โครงการพัฒนาระบบสารสนเทศทางภูมิศาสตร์จังหวัดชลบุรี</t>
  </si>
  <si>
    <t>(3) โครงการพัฒนาศักยภาพบุคลากรเพื่อประสิทธิผลขององค์กร และเสริมสร้างสมดุลชีวิต</t>
  </si>
  <si>
    <t>(4) โครงการศูนย์กำลังคนด้าน แรงงานจังหวัดชลบุรี</t>
  </si>
  <si>
    <t>(5) โครงการบำรุงรักษาระบบสารสนเทศเพื่อการบริหารจัดการภาครัฐแบบบูรณาการ</t>
  </si>
  <si>
    <t>(6) โครงการพัฒนาระบบข้อมูลและสารสนเทศ</t>
  </si>
  <si>
    <t>(7) โครงการตู้บริการชุมชนแบบอิเลคทรอนิกส์จังหวัดชลบุรี</t>
  </si>
  <si>
    <t>(8) โครงการศูนย์บริการร่วมกระทรวงแรงงานจังหวัดชลบุรี</t>
  </si>
  <si>
    <t xml:space="preserve">(1) กิจกรรมเสริมสร้างคุณธรรม จริยธรรมแก่ผู้ประกอบการตาม พ.ร.บ.ภาพยนตร์และวีดิทัศน์ พ.ศ.2551 </t>
  </si>
  <si>
    <t>โครงการส่งเสริมการท่องเที่ยวเชื่อมโยงอุทยานแห่งชาติเขาใหญ่มรดกโลก</t>
  </si>
  <si>
    <t>โครงการพัฒนาศักยภาพแหล่งท่องเที่ยวทางธรรมชาติเขื่อนขุนด่านปราการชล</t>
  </si>
  <si>
    <t>โครงการจัดตั้งพิพิธภัณฑ์พื้นบ้าน</t>
  </si>
  <si>
    <t>โครงการส่งเสริมประเพณีและวัฒธรรมของชุมชน</t>
  </si>
  <si>
    <t>รายละเอียดโครงการไม่สอดคล้องกับกิจกรรม</t>
  </si>
  <si>
    <t>โครงการ พัฒนาศักยภาพ จัดตั้งหมู่บ้านภูมิปัญญาท้องถิ่น</t>
  </si>
  <si>
    <t>โครงการศึกษา/วิจัย</t>
  </si>
  <si>
    <t xml:space="preserve">โครงการจัดทำแผนและประชาสัมพันธ์สนับสนุนยุทธศาสตร์จังหวัดนครนายก </t>
  </si>
  <si>
    <t>ใช้งบเพื่อการบริหารงานราชการของหน่วยงาน</t>
  </si>
  <si>
    <t>โครงการจัดทำแผนประชาสัมพันธ์สนับสนุนยุทธศาสตร์จังหวัดนครนายก</t>
  </si>
  <si>
    <t>โครงการศูนย์ส่งเสริมสุขภาพด้านการแพทย์แผนไทยครบวงจร</t>
  </si>
  <si>
    <t>โครงการส่งเสริมกลุ่มอาชีพทำขนมโมจิ(สูตรโบราณสงครามโลกครั้งที่ 2)</t>
  </si>
  <si>
    <t>โครงการอบรม/ดูงาน/ซื้อวัสดุ</t>
  </si>
  <si>
    <t>โครงการสนับสนุนตลาดผลิตภัณฑ์ชุมชนและท้องถิ่น</t>
  </si>
  <si>
    <t>โครงการจัดแสดงและจำหน่ายสินค้าชุมชนหนึ่งตำบลหนึ่งผลิตภัณฑ์ (OTOP)</t>
  </si>
  <si>
    <t>โครงการอบรม/ซื้อครุภัณฑ์(เต็นท์,โต๊ะ,เก้าอี้,จ้างเหมาจัดงาน</t>
  </si>
  <si>
    <t>โครงการพัฒนารูปแบบบรรจุผลิตภัณฑ์ชุมชน (OTOP)</t>
  </si>
  <si>
    <t>โครงการสนับสนุนกลุ่มผู้ผลิตชุมชนเพื่อเพิ่มประสิทธิภาพในการผลิตสินค้า (OTOP)</t>
  </si>
  <si>
    <t>โครงการฝึกอาชีพหัตถกรรมพื้นบ้านในชุมชนของนักเรียนชั้นมัธยมศึกษาปีที่ 3</t>
  </si>
  <si>
    <t>ประเด็นยุทธศาสตร์ที่ 3 :  ส่งเสริมพัฒนาสู่ความเป็นเมืองน่าอยู่ที่ใกล้กรุง</t>
  </si>
  <si>
    <t xml:space="preserve">โครงการก่อสร้างเขื่อนคอนกรีตป้องกันตลิ่งพังหน้ามัสยิดหลุมบัว  ม.1 ต.ศีรษะกระบือ
</t>
  </si>
  <si>
    <t>โครงการชมรมพลังแผ่นดินท้องถิ่นท้องที่สามัคคี อ.ปากพลี รวมใจภักดิ์รักษ์สิ่งแวดล้อม ปี 53-56</t>
  </si>
  <si>
    <t>การจัดเลี้ยง</t>
  </si>
  <si>
    <t>โครงการปรับสภาพภูมิทัศน์ที่ว่าการอ.ปากพลี</t>
  </si>
  <si>
    <t>ปรับปรุงบ่อบำบัดน้ำเสีย เรือนจำจังหวัด</t>
  </si>
  <si>
    <t>โครงการปรับปรุงภูมิทัศน์บริเวณเกาะกลางถนนทางหลวงหมายเลข 305 ตอน กม.34+200 (ต่อเขตแขวงปทุมธานี) - นครนายกระหว่าง กม.34+200 - กม.58+000</t>
  </si>
  <si>
    <t>ซ่อมผิวจราจร  ทางหลวงหมายเลข  3288  ตอนแยกทางหลวงหมายเลข  33  (ท่าแดง)-วังม่วง ระหว่าง กม.1+650-6+400,9+350+11+000  เป็นช่วงๆ</t>
  </si>
  <si>
    <t>โครงการก่อสร้างถนนลาดยางผิวจราจรแอสฟัลติกคอนกรีต  สาย บ.ท่าหุบ - บ.บางปรัง  ต.ดงละคร  อ.เมือง</t>
  </si>
  <si>
    <t>สอคล้องกับยุทธศาสตร์ แต่เห็นสมควรใช้งบ Function (เป็นโครงการขนาดใหญ่)</t>
  </si>
  <si>
    <t>โครงการก่อสร้างบำรุงรักษาถนนสายรอบวัดพราหมณี  ต. สาริกา  อ.เมืองนครนายก</t>
  </si>
  <si>
    <t>โครงการขุดลอกลำคลอง 3 หมู่ 6-7 ต.ดอนยอ</t>
  </si>
  <si>
    <t>แก้ไขปัญหาภัยแล้งและพัฒนาคุณภาพชีวิต(4 หมู่บ้าน)</t>
  </si>
  <si>
    <t>โครงการก่อสร้างถนนลาดยาง (Cape Sean) หมู่ที่  5-6  ตำบลดอนยอ</t>
  </si>
  <si>
    <t>โครงการก่อสร้างถนนลาดยาง (Cape Sean) หมู่  5   ตำบลดอนยอ</t>
  </si>
  <si>
    <t>โครงการก่อสร้างถนนคอนกรีตเสริมเหล็กถนนสาย 5 ธันวา-หนองสะแก หมู่ที่ 3-6 ต.ศรีนาวา อ.เมือง   จ.นครนายก</t>
  </si>
  <si>
    <t xml:space="preserve">โครงการก่อสร้างถนนคอนกรีตเสริมเหล็ก  ม.7  ต.ชุมพล  
</t>
  </si>
  <si>
    <t xml:space="preserve">โครงการก่อสร้างทางลาดยางสายเลียบคลอง 2  ต.ทรายมูล  </t>
  </si>
  <si>
    <t>เป็นโครงสร้างพื้นฐานและอำนวยความสะดวกการขนส่งสินค้าเกษตร(ผู้ได้รับประโยชน์ 6 ตำบล)</t>
  </si>
  <si>
    <t xml:space="preserve">โครงการก่อสร้างถนนคอนกรีตเสริมเหล็ก  ม.8  ต.คลองใหญ่
</t>
  </si>
  <si>
    <t xml:space="preserve">โครงการก่อสร้างถนนลาดยางแอสฟัลติกคอนกรีต 1 สายทางสาย ปากคลองพระอาจารย์ -บ.เอกอนงค์ </t>
  </si>
  <si>
    <t>เป็นการก่อสร้างตึกนิทรรศการ และจัดซื้อครุภัณฑ์ ไม่ได้ก่อให้เกิดมูลค่าเพิ่มต่อการสร้างงงาน</t>
  </si>
  <si>
    <t>จัดซื้อครุภัณฑ์ (กังหันทดน้ำ)</t>
  </si>
  <si>
    <t>* โครงการปรับปรุงขยายพันธุ์ไผ่สีสุก ตามรายเบื้องพระยุคลบาท 84 พรรษา</t>
  </si>
  <si>
    <t xml:space="preserve">ไม่ได้สร้างงานงาน ศึกษาวิจัย </t>
  </si>
  <si>
    <t>โครงการศึกษาวิจัย เก็บรวบรวมข้อมูล</t>
  </si>
  <si>
    <t>โครงการอบรม/จัดซื้อครุภัณฑ์ (เครื่องตรวจลายนิ้วมือ)</t>
  </si>
  <si>
    <t xml:space="preserve">โครงการอบรม/จัดซื้อครุภัณฑ์ </t>
  </si>
  <si>
    <t>โครงการอบรม/ประชุมสัมมนา</t>
  </si>
  <si>
    <t xml:space="preserve"> (ปรับลดวงเงินจากเดิม 12,092,500 เป็น 5,936,300)</t>
  </si>
  <si>
    <t xml:space="preserve"> (ปรับลดวงเงินจากเดิม 22,540,000 เป็น 18,538,000)</t>
  </si>
  <si>
    <t>ประเด็นยุทธศาสตร์ที่  6.พัฒนาระบบผังเมือง โครงข่ายคมนาคมขนส่ง โครงสร้างพื้นฐานและแหล่งน้ำเพื่อรองรับการขยายตัวทางเศรษฐกิจและสังคมของจังหวัด</t>
  </si>
  <si>
    <t>โครงการจัดระบบผังเมืองและบูรณาการพัฒนาตามผังเมือง</t>
  </si>
  <si>
    <t>ประเด็นยุทธศาสตร์ที่  7.บริหารจัดการภาครัฐให้เกิดการบูรณาการอย่างมีประสิทธิภาพรวดเร็วและทันสมัยภายใต้ธรรมาภิบาล</t>
  </si>
  <si>
    <t>* กิจกรรมก่อสร้างคลองส่งน้ำสายเนินตามาก – เนินกลาง</t>
  </si>
  <si>
    <t xml:space="preserve">*กิจกรรมวัฒนธรรมสายใยชุมชนเพื่อสร้างความเข้มแข็งของชุมชนอย่างยั่งยืนเพื่อให้เป็นสังคมสันติสุข </t>
  </si>
  <si>
    <t>จังหวัด....นครนายก......................................</t>
  </si>
  <si>
    <t>ประเด็นยุทธศาสตร์ที่ 1 :  ส่งเสริมพัฒนาเกษตรกรรมของชุมชนแบบยั่งยืน</t>
  </si>
  <si>
    <t>โครงการนำคณะผู้แทนการค้าสินค้าอัญมณีและเครื่องประดับเดินทางไปศึกษาสำรวจและแสวงหาแหล่งวัตถุดิบในต่างประเทศ</t>
  </si>
  <si>
    <t>โครงการพัฒนาบุคลากรเพิ่อการผลิตอัญมณีและเครื่องประดับจังหวัดจันทบุรี</t>
  </si>
  <si>
    <t>โครงการพัฒนาศักยภาพการดำเนินการของกลุ่มเกษตรกร</t>
  </si>
  <si>
    <t>โครงการซ่อมบำรุงสะพานเดินศูนย์ศึกษาธรรมชาติป่าชายเลน อ่าวคุ้งกระเบน</t>
  </si>
  <si>
    <r>
      <t xml:space="preserve">การให้คะแนนคุณภาพแผนพัฒนาจังหวัด ของภาคกลางตอนบน </t>
    </r>
    <r>
      <rPr>
        <b/>
        <sz val="14"/>
        <color indexed="56"/>
        <rFont val="BrowalliaUPC"/>
        <family val="2"/>
        <charset val="222"/>
      </rPr>
      <t>(ช่องระบายสีฟ้า เป็นสูตร เติมคะแนนในช่องขาวครับ)</t>
    </r>
  </si>
  <si>
    <t>เกณฑ์</t>
  </si>
  <si>
    <t>ความเห็น</t>
  </si>
  <si>
    <t>คะแนนเต็ม</t>
  </si>
  <si>
    <t>แนวการให้คะแนน</t>
  </si>
  <si>
    <t>การให้คะแนน ณ มกราคม 2554</t>
  </si>
  <si>
    <t>ตอนบน 1</t>
  </si>
  <si>
    <t>นนทบุรี</t>
  </si>
  <si>
    <t>ปทุมธานี</t>
  </si>
  <si>
    <t>อยุธยา</t>
  </si>
  <si>
    <t>สระบุรี</t>
  </si>
  <si>
    <t>ตอนบน 2</t>
  </si>
  <si>
    <t>ลพบุรี</t>
  </si>
  <si>
    <t>สิงห์บุรี</t>
  </si>
  <si>
    <t>อ่างทอง</t>
  </si>
  <si>
    <t>ชัยนาท</t>
  </si>
  <si>
    <t>แผนพัฒนาจังหวัด</t>
  </si>
  <si>
    <t>ความถูกต้องครบถ้วนตามขั้นตอนการทบทวนและการจัดทำแผนฯ</t>
  </si>
  <si>
    <t xml:space="preserve"> - ใช้แผนเดิม / กรณีที่จำเป็นต้องเปลี่ยนแปลงแผนพัฒนาฯ ในสาระสำคัญ : ให้ดำเนินการตามมาตรา 20 ของพรฎ.ปี พ.ศ.2551</t>
  </si>
  <si>
    <t xml:space="preserve"> - มีเอกสารแสดงการดำเนินงานตามมาตรา 20 ของพรฎ.</t>
  </si>
  <si>
    <t>ขอบเขตของแผนพัฒนาจังหวัด</t>
  </si>
  <si>
    <t>เป็นแผนที่มุ่งการพัฒนาจังหวัดแบบองค์รวมครอบคลุมทุกมิติ</t>
  </si>
  <si>
    <t>ช่องระบายสีฟ้านี้เป็นสูตรครับ</t>
  </si>
  <si>
    <t xml:space="preserve"> - มีเนื้อหาของการวิเคราะห์สถานการณ์ที่ดี  มีข้อมูลประกอบประเด็นสำคัญ</t>
  </si>
  <si>
    <t>4-6</t>
  </si>
  <si>
    <t xml:space="preserve"> - มีวิสัยทัศน์และ SWOT สอดคล้องกับโอกาสและศักยภาพของจังหวัด/กลุ่มจังหวัด</t>
  </si>
  <si>
    <t xml:space="preserve"> - มีจุดเน้นเชิงยุทธศาสตร์ที่ประเด็นยุทธศาสตร์ชัดเจนสอดคล้องกับศักยภาพของจังหวัด/กลุ่มจังหวัด </t>
  </si>
  <si>
    <t xml:space="preserve"> - มีบัญชีโครงการ แสดงแหล่งเงินงบประมาณแบบบูรณาการทุกแหล่งเงินครบทั้ง 4 ปี</t>
  </si>
  <si>
    <t>* หากยืนยันแผนพัฒนาเดิม ให้ฝ่ายเลขาฯไปดูคะแนนเดิมของปีก่อนที่เคยให้คะแนนไว้</t>
  </si>
  <si>
    <t>แผนปฏิบัติราชการประจำปี(คำของบประมาณ)</t>
  </si>
  <si>
    <t>ความเชื่อมโยงและสอดคล้องกับประเด็นยุทธศาสตร์และการบูรณาการกับภาคส่วนต่างๆ</t>
  </si>
  <si>
    <t xml:space="preserve"> - มีความสอดคล้องและสนับสนุนกับประเด็นยุทธศาสตร์ของจังหวัดและมีการบูรณาการระหว่างจังหวัด กระทรวง/กรม และภาคส่วนต่างๆ </t>
  </si>
  <si>
    <t xml:space="preserve"> -  ภาพรวมของโครงการตอบสนองเป้าประสงค์/วิสัยทัศน์ของจังหวัด และแผนงาน/โครงการในแต่ละยุทธศาสตร์เป็นการดำเนินการเพื่อสนับสนุนการบรรลุวิสัยทัศน์ดังกล่าว * ในแต่ละยุทธศาตร์ควรประกอบด้วยโครงการกับกิจกรรม</t>
  </si>
  <si>
    <t>12-15</t>
  </si>
  <si>
    <t xml:space="preserve"> - ในแต่ละประเด็นยุทธศาสตร์ควรประกอบด้วยโครงการ/กิจกรรมที่มาจากการ บูรณาการจากหลายหน่วยงาน เพื่อให้บรรลุวัตถุประสงค์สุดท้ายเดียวกัน</t>
  </si>
  <si>
    <t>8-10</t>
  </si>
  <si>
    <t>ความจำเป็นและความเหมาะสมของโครงการ</t>
  </si>
  <si>
    <t xml:space="preserve"> - ช่วยพัฒนาหรือแก้ไขปัญหาที่เกิดขึ้น มีความจำเป็นต้องรีบทำ มีความพร้อม</t>
  </si>
  <si>
    <t xml:space="preserve"> * ดูภาพรวมของโครงการ ว่ามีความสมเหตุสมผลหรือไม่</t>
  </si>
  <si>
    <t>ประโยชน์ที่คาดว่าจะได้รับและรวมทั้งตัวชี้วัดและค่าเป้าหมาย</t>
  </si>
  <si>
    <t xml:space="preserve"> - ผลลัพธ์หรือประโยชน์ของโครงการที่คาดว่าจะได้รับสอดคล้องกับการแก้ปัญหา และโอกาส</t>
  </si>
  <si>
    <t>8 – 10</t>
  </si>
  <si>
    <t xml:space="preserve"> - มีวัตถุประสงค์ ตัวชี้วัด ค่าเป้าหมายในเชิงปริมาณและคุณภาพที่ชัดเจน</t>
  </si>
  <si>
    <t>4-5</t>
  </si>
  <si>
    <t>บัญชีรายชุดโครงการ</t>
  </si>
  <si>
    <t xml:space="preserve"> - สอดคล้องกับหลักเกณฑ์ฯของ  ก.น.จ.</t>
  </si>
  <si>
    <t xml:space="preserve"> - ตอบสนองกลยุทธ์ประเด็นยุทธศาสตร์    </t>
  </si>
  <si>
    <t xml:space="preserve"> - มีการจัดลำดับความสำคัญของโครงการ</t>
  </si>
  <si>
    <t xml:space="preserve"> - มีโครงการจำแนกตามทุกแหล่งงบประมาณ</t>
  </si>
  <si>
    <r>
      <rPr>
        <b/>
        <sz val="12"/>
        <color indexed="60"/>
        <rFont val="BrowalliaUPC"/>
        <family val="2"/>
        <charset val="222"/>
      </rPr>
      <t xml:space="preserve"> หมายเหตุ:</t>
    </r>
    <r>
      <rPr>
        <sz val="12"/>
        <color indexed="8"/>
        <rFont val="BrowalliaUPC"/>
        <family val="2"/>
        <charset val="222"/>
      </rPr>
      <t xml:space="preserve"> เกณฑ์ระดับคุณภาพแผน คะแนน 85 – 100 =  ดีมาก   คะแนน 70 – 84 =  ดี   คะแนน 50 – 69 = พอใช้    คะแนนต่ำกว่า 50 = ไม่ผ่านเกณฑ์  (ใช้ range ของปี 2554)</t>
    </r>
  </si>
  <si>
    <t>ส่งเสริมธุรกิจการผลิตและบริการ ที่เป็นมิตรกับสิ่งแวดล้อม</t>
  </si>
  <si>
    <t>พัฒนาขีดความสามารถในการเพิ่มมูลค่าสินค้าการเกษตรและสินค้าชุมชน</t>
  </si>
  <si>
    <t>พัฒนาคุณภาพชีวิต ชุมชนและสังคมแบบบูรณาการ</t>
  </si>
  <si>
    <t>ประเด็นยุทธศาสตร์ที่ 1 ส่งเสริมธุรกิจการผลิตและบริการ ที่เป็นมิตรกับสิ่งแวดล้อม</t>
  </si>
  <si>
    <t>ประเด็นยุทธศาสตร์ที่ 2 พัฒนาขีดความสามารถในการเพิ่มมูลค่าสินค้าการเกษตรและสินค้าชุมชน</t>
  </si>
  <si>
    <t>วงเงินปี 2555 (บาท)</t>
  </si>
  <si>
    <t>ประเด็นยุทธศาสตร์ที่ 3 พัฒนาคุณภาพชีวิต ชุมชนและสังคมแบบบูรณาการ</t>
  </si>
  <si>
    <t>งบบริหารจังหวัดแบบบูรณาการ</t>
  </si>
  <si>
    <t>กลยุทธที่ 1 ปรับระบบการบรหารจัดการไปสู่โรงงานอุตสาหกรรมสีเขียว(Green Industry)</t>
  </si>
  <si>
    <t>กลยุทธที่ 2 สร้างระบบและกลไกในการควบคุมเฝ้าระวังคุณภาพสิ่งแวดล้อม</t>
  </si>
  <si>
    <t>กลยุทธที่ 3 ส่งเสริมธุรกิจสร้างสรรค์ระดับชุมชน</t>
  </si>
  <si>
    <t>กลยุทธที่ 1 เพิ่มคุณภาพสินค้า</t>
  </si>
  <si>
    <t>กลยุทธที่ 2 เพิ่มประสิทธิภาพระบบการกระจายสินค้าและตลาด</t>
  </si>
  <si>
    <t>กลยุทธที่ 3 เพิ่มขีดความสามารถเชิงธุรกิจของผู้ประกอบการและสถาบันเกษตรกร</t>
  </si>
  <si>
    <t>กลยุทธที่ 1 พัฒนาชุมชนด้วยกระบวนการมีส่วนร่วม</t>
  </si>
  <si>
    <t>กลยุทธที่ 2 เสริมสร้างภูมิคุ้มกันที่ดีทางสังคม</t>
  </si>
  <si>
    <t>กลยุทธที่ 3 ส่งเสริมบริการสาธารณะและเสริมสร้างสุขภาวะเชิงรุก</t>
  </si>
  <si>
    <t>กลยุทธที่ 4 สร้างเสริมสภาพแวดล้อมที่ดีเพื่อเมืองน่าอยู่</t>
  </si>
  <si>
    <t>กลยุทธที่ 4 ส่งเสริมการท่องเที่ยวเชิงนิเวศ</t>
  </si>
  <si>
    <t>๑.๕ โครงการประเมินผลกระทบของมลพิษทางน้ำที่มีต่อคุณภาพชีวิตของชุมชนริมคลองรังสิตประยูรศักดิ์และข้อเสนอแนวทางแก้ไข</t>
  </si>
  <si>
    <t>๑.๑ โครงการเพิ่มมูลค่าฟางข้าวเป็นวัสดุทดแทนไม้</t>
  </si>
  <si>
    <t>๑.๒ โครงการวิจัยพัฒนาต้นแบบโรงงานและนวัตกรรมการผลิต ผลิตภัณฑ์ชาบัวจังหวัดปทุมธานี</t>
  </si>
  <si>
    <t>๑.๔ โครงการพัฒนาคุณภาพการผลิตและเพิ่มมูลค่าด้านการแปรรูป บัวและไม้ดอก-ไม้ประดับ</t>
  </si>
  <si>
    <t>๑.๕ โครงการวิจัย ออกแบบ และเผยแพร่ อัตลักษณ์ของจังหวัดปทุมธานีเพื่อการพัฒนาธุรกิจ</t>
  </si>
  <si>
    <t>๑.๓ โครงการส่งเสริมการเรียนรู้ด้านการท่องเที่ยว</t>
  </si>
  <si>
    <t>๑.๕ โครงการพัฒนาบริการด้านการท่องเที่ยว</t>
  </si>
  <si>
    <t>๑.๑ โครงการเพิ่มมูลค่าสินค้าเกษตรปลอดภัย</t>
  </si>
  <si>
    <t>๑.๒ โครงการยกระดับคุณภาพสินค้าชุมชนสู่สากล</t>
  </si>
  <si>
    <t>๑.๓ โครงการการพัฒนาเศรษฐกิจเชิงสร้างสรรค์ ภูมิปัญญาท้องถิ่นขนมไทยด้วยเทคโนโลยีและนวัตกรรมอาหาร</t>
  </si>
  <si>
    <t xml:space="preserve">๑.๔ โครงการพัฒนากระบวนการผลิตและยกระดับคุณภาพสินค้าชุมชน(OTOP) ประเภทอาหารและเครื่องดื่มของจังหวัดปทุมธานี </t>
  </si>
  <si>
    <t>๑.๖ โครงการพัฒนาอาหารฮาลาล จังหวัดปทุมธานี.</t>
  </si>
  <si>
    <t>๑.๑ โครงการ เชื่อมโยงและสร้างเครือข่ายการตลาดพืชผัก ผลไม้ จังหวัดปทุมธานี</t>
  </si>
  <si>
    <t>๑.๒ โครงการ เพิ่มขีดความสามารถในการดำเนินธุรกิจข้าวสารจังหวัดปทุมธานี</t>
  </si>
  <si>
    <t>๑.๓ โครงการเพิ่มขีดความสามารถในการสื่อสารทางการตลาดแบบครบวงจรสำหรับอุตสาหกรรมการผลิตสินค้าหนึ่งตำบลหนึ่งผลิตภัณฑ์ในจังหวัดปทุมธานี</t>
  </si>
  <si>
    <t>๑.๔ โครงการจัดตั้งศูนย์ออกแบบและพัฒนาผลิตภัณฑ์ และบรรจุภัณฑ์</t>
  </si>
  <si>
    <t>๑.๕ โครงการส่งเสริมการเจรจาทางการค้าและการลงทุนในจังหวัดปทุมธานีของนักลงทุนจากประเทศสาธารณรัฐประชาชนจีน</t>
  </si>
  <si>
    <t>๑.๖ ส่งเสริมการใช้ทรัพย์สินทางปัญญาของจังหวัดปทุมธานีในเชิงพาณิชย์</t>
  </si>
  <si>
    <t>* กิจกรรมส่งเสริมนิสัยการอ่านเพื่อแก้ไขปัญหาการอ่านไม่ออกเขียนไม่ได้ของนักเรียน</t>
  </si>
  <si>
    <t>* กิจกรรมพัฒนาคุณภาพการศึกษาตามกลุ่มสาระการเรียนรู้</t>
  </si>
  <si>
    <t xml:space="preserve"> โครงการเสริมสร้างคุณธรรมจริยธรรม</t>
  </si>
  <si>
    <t xml:space="preserve">* กิจกรรมส่งเสริมคุณธรรมจริยธรรมและธรรมาภิบาล จังหวัดชลบุรี ประจำปี      </t>
  </si>
  <si>
    <t xml:space="preserve">*กิจกรรมเสริมสร้างศีลธรรมจริยธรรมข้าราชการและประชาชนจังหวัดชลบุรี </t>
  </si>
  <si>
    <t xml:space="preserve">*กิจกรรมประชาสัมพันธ์  เพื่อส่งเสริมคุณธรรม       จริยธรรม
</t>
  </si>
  <si>
    <t xml:space="preserve">กิจกรรมพัฒนาศักยภาพบุคลากรด้านคุณธรรมจริยธรรมการครองตน </t>
  </si>
  <si>
    <t xml:space="preserve"> โครงการเผยแพร่ปรัชญาเศรษฐกิจพอเพียงมาใช้ในการดำรงชีวิต </t>
  </si>
  <si>
    <t>โครงการอบรม (16)</t>
  </si>
  <si>
    <t>โครงการอบรม (17)</t>
  </si>
  <si>
    <t>โครงการอบรม (18)</t>
  </si>
  <si>
    <t>ประเด็นยุทธศาสตร์ที่  4.บริหารจัดการระบบนิเวศน์ทรัพยากรธรรมชาติ สิ่งแวดล้อมและผังเมืองให้เกิดความสมดุล</t>
  </si>
  <si>
    <t xml:space="preserve">โครงการเสริมสร้างภูมิคุ้มกันทางสังคม  
</t>
  </si>
  <si>
    <t>โครงการก่อสร้างเขื่อนป้องกันตลิ่งริมแม่น้ำ บางปะกงบริเวณวัดปากน้ำ หมู่ที่ 7 ตำบล ปากน้ำ   อำเภอบางคล้า  จังหวัดฉะเชิงเทรา</t>
  </si>
  <si>
    <t xml:space="preserve">โครงการพัฒนาระบบงานภาครัฐ </t>
  </si>
  <si>
    <t>โครงการส่งเสริมปรับปรุงการผลิตส้มโอ</t>
  </si>
  <si>
    <t>ใช้งบเพื่อการบริหารงานราชการ(งานประจำ) โครงการอบรม/ถ่ายถอดความรู้</t>
  </si>
  <si>
    <t>โครงการส่งเสริมปรับปรุงการผลิตกระท้อน</t>
  </si>
  <si>
    <t>โครงการส่งเสริมการทำไร่นาสวนผสม</t>
  </si>
  <si>
    <t>โครงการขยายผลการเลี้ยงไก่พันธุ์ไข่จากโรงเรียนตามโครงการพระราชดำริของสมเด็จพระเทพรัตนราชสุดา ฯ</t>
  </si>
  <si>
    <t>จัดซื้อครุภัณฑ์(ซื้อวัสดุการเกษตร)</t>
  </si>
  <si>
    <t>ประเด็นยุทธศาสตร์ที่ 2 :  ส่งเสริมอนุรักษ์ฟื้นฟูทรัพยากรธรรมชาติเพื่อการท่องเที่ยวเชิงนิเวศและวัฒนธรรม</t>
  </si>
  <si>
    <t>โครงการก่อสร้างเขื่อนป้องกันตลิ่ง ริมแม่น้ำนครนายก  บริเวณวัดพลอยกระจ่างศรี  (โครงการต่อเนื่อง)</t>
  </si>
  <si>
    <t>ส่งเสริมการท่องเที่ยอ(ป้องกันการพังของตลิ่งและโบราณสถาน)</t>
  </si>
  <si>
    <t>โครงการก่อสร้งเขื่อนป้องกันตลิ่งริมแม่น้ำนครนายก บริเวณวัดปากคลองพระอาจารย์</t>
  </si>
  <si>
    <t>ป้องกันการพังของตลิ่งและโบราณสถาน</t>
  </si>
  <si>
    <t>โครงการรักถิ่นบ้านเกิด</t>
  </si>
  <si>
    <t>โครงการปรับปรุงดิน (ดินเปรี้ยว)</t>
  </si>
  <si>
    <t>ใช้งบเพื่อการบริหารงานราชการ(งานประจำ)เป็นการซื้อปูนมาร์ล</t>
  </si>
  <si>
    <t>โครงการส่งเสริมการทำปุ๋ยหมักอินทรีย์ชีวภาพ</t>
  </si>
  <si>
    <t>โครงการแก้ไขปัญหาดินเปรี้ยวโดยใช้ปูนมาร์ล</t>
  </si>
  <si>
    <t>ใช้งบเพื่อการบริหารงานราชการ(งานประจำ) เป็นการซื้อวัสดุปูน</t>
  </si>
  <si>
    <t>โครงการส่งเสริมการใช้ปุ๋ยอินทรีย์โดยผลิตปุ๋ยอินทรีย์อัดเม็ด</t>
  </si>
  <si>
    <t>รายละเอียดโครงการไม่ครบถ้วน</t>
  </si>
  <si>
    <t>โครงการพัฒนาศักยภาพเครือข่ายชุมชนในการจัดการทรัพยากรธรรมชาติสิ่งแวดล้อม</t>
  </si>
  <si>
    <t>โครงการก่อสร้างฝายต้นน้ำลำธาร ( Check  Dam )   ตามแนวพระราชดำริ  “โครงการ  80  พรรษา   80   พันฝาย</t>
  </si>
  <si>
    <t xml:space="preserve">โครงการเพิ่มผลผลิตสัตว์น้ำ   </t>
  </si>
  <si>
    <t>โครงการอาสาสมัครป้องกันและดับไฟประจำตำบล</t>
  </si>
  <si>
    <t>โครงการอนุรักษ์ทรัพยากรธรรมชาติป่าไม้และสัตว์ป่า</t>
  </si>
  <si>
    <t>ใช้งบเพื่อการบริหารงานราชการ(งานประจำ) อบรม</t>
  </si>
  <si>
    <t xml:space="preserve">โครงการก่อสร้างผนังคอนกรีตป้องกันน้ำเซาะดินชายฝั่งตลิ่งริมคลอง พร้อมบันไดขึ้น-ลง ท่าน้ำและพัฒนาปรับปรุงภูมิทัศน์ </t>
  </si>
  <si>
    <t>ลดปัญหาน้ำกัดเซาะตลิ่ง</t>
  </si>
  <si>
    <t>โครงการลอกวัชพืชคลองไผ่ หมู่ที่  3 บริเวณคลองไผ่</t>
  </si>
  <si>
    <t>โครงการลอกวัชพืชคลองท่าอิฐ  หมู่ที่  8  บริเวณคลองท่าอิฐ</t>
  </si>
  <si>
    <t>โครงการลอกวัชพืชคลองบางยีกาว  หมู่ที่  12  บริเวณคลองบางยีกาว</t>
  </si>
  <si>
    <t>โครงการลอกวัชพืชคลองสัมพันธ์  หมู่ที่  6  บริเวณคลองสัมพันธ์</t>
  </si>
  <si>
    <t>โครงการพัฒนาศักยภาพการดับไฟป่า</t>
  </si>
  <si>
    <t>โครงการอบรม/ซื้อวัสดุครุภัณฑ์</t>
  </si>
  <si>
    <t xml:space="preserve">โครงการอุดหนุนปรับปรุง สถานที่ของวัดเพื่อรองรับการท่องเที่ยว  </t>
  </si>
  <si>
    <t>โครงการพัฒนาแหล่งน้ำคลองบางไพร บ้านวังต้น ต.บ้านพร้าว  อ.บ้านนา</t>
  </si>
  <si>
    <t>เป็นโครงแก้ปัญหาขาดแคลนน้ำในพื้นที่</t>
  </si>
  <si>
    <t>โครงการสระเก็บ บ้านเกาะโพธิ์ ต.เกาะโพธิ์  อ.ปากพลี</t>
  </si>
  <si>
    <t>แก้ไขปัญหาภัยแล้งและพัฒนาคุณภาพชีวิต</t>
  </si>
  <si>
    <t>โครงการพัฒนาแหล่งน้ำคลองเปรม หมู่ 11 ตำบลพระอาจารย์ อำเภอองครักษ์</t>
  </si>
  <si>
    <t>โครงการพัฒนาแหล่งน้ำคลองบางเม่า หมู่ 1 ตำบลศรีจุฬา อำเภอเมืองนครนายก</t>
  </si>
  <si>
    <t>โครงการพัฒนาแหล่งน้ำคลองยางเอน ตำบลเขาเพิ่ม อำเภอบ้านนา</t>
  </si>
  <si>
    <t>โครงการพัฒนาแหล่งน้ำสระหนองเต่า หมู่ที่ 2 ตำบลหนองแสง  อำเภอปากพลี</t>
  </si>
  <si>
    <t>ประเด็นยุทธศาสตร์ที่ 3 เพื่มประสิทธิภาพการอนุรักษ์ทรัพยากรธรรมชาติ พลังงาน และสิ่งแวดล้อม และส่งเสริมสนับสนุนการ และการใช้พลังงานหมุนเวียน</t>
  </si>
  <si>
    <t>โครงการศูนย์เฉลิมพระเกียรติช่วยเหลือผู้ติดเชื้อเอดส์ อ.ปากพลี</t>
  </si>
  <si>
    <t>(แจกเงิน)</t>
  </si>
  <si>
    <t>โครงการระบบ  X-RAY  ดิจิตอลระบบเครือข่าย</t>
  </si>
  <si>
    <t>จัดซื้อครุภัณฑ์(ระบบเครือข่าย X-RAY ดิจิตอล)</t>
  </si>
  <si>
    <t>โครงการขยายเขตประปา หมู่ที่  7  เชื่อมต่อจุดเดิมไปทางบางยีกาว</t>
  </si>
  <si>
    <t>โครงการขยายเขตประปา  หมู่ที่  2  เชื่อมต่อจุดเดิม</t>
  </si>
  <si>
    <t>โครงการขยายเขตประปาส่วนภูมิภาค หมู่ที่  4  ภายในพื้นที่หมู่ที่  4</t>
  </si>
  <si>
    <t>โครงการขยายเขตประปาส่วนภูมิภาค  หมู่ที่  10   ภายในพื้นที่หมู่ที่  10</t>
  </si>
  <si>
    <t>โครงการขยายเขตประปาส่วนภูมิภาค หมู่ที่  6,11  จากหน้าวัดหนองทองทรายไปหมู่ที่  11</t>
  </si>
  <si>
    <t>*กิจกรรมส่งเสริมคุณภาพชีวิตแรงงานปลอดภัยและสุขภาพอนามัยดี</t>
  </si>
  <si>
    <t>*โครงการพัฒนาศูนย์การเรียนรู้ด้านสุขภาพ (คมสช.) ในหมู่บ้าน / ชุมชน</t>
  </si>
  <si>
    <t>ประเด็นยุทธศาสตร์ที่  3.พัฒนาสังคมให้เกิดความสงบเรียบร้อยปลอดภัย มั่นคงพร้อมเผชิญการ</t>
  </si>
  <si>
    <t xml:space="preserve"> โครงการเสริมสร้างความปลอดภัยในชีวิตและทรัพย์สิน เมืองท่องเที่ยว</t>
  </si>
  <si>
    <t xml:space="preserve"> *โครงการรักษาความเรียบร้อยและความปลอดภัยในชีวิตและทรัพย์สินจังหวัดชลบุรี ปี 2553</t>
  </si>
  <si>
    <t>*กิจกรรมอนุรักษ์พันธุกรรมพืชอันเนื่องมาจากพระราชดำริสมเด็จพระเทพรัตนราชสุดาฯ สยามบรมราชกุมารี</t>
  </si>
  <si>
    <t>*กิจกรรมพลังงานทดแทน  (เตาเผาถ่าน-น้ำส้มควันไม้)</t>
  </si>
  <si>
    <t>*กิจกรรมฝึกอบรมเยาวชนสัมพันธ์ต้านภัยยาเสพติด</t>
  </si>
  <si>
    <t xml:space="preserve"> * กิจกรรมฝึกอบรมตำรวจอาสา</t>
  </si>
  <si>
    <t xml:space="preserve"> * กิจกรรมฝึกอบรมเพิ่มประสิทธิภาพกำลังพลด้านยุทธวิธี</t>
  </si>
  <si>
    <t>*กิจกรรมบูรณาการเพื่อตรวจสอบปราบปรามจับกุมดำเนินคดีคนต่างด้าวที่ลักลอบทำงานโดยไม่ได้รับอนุญาต</t>
  </si>
  <si>
    <t xml:space="preserve"> *โครงการส่งเสริมความสงบเรียบร้อยและความมั่นคง</t>
  </si>
  <si>
    <t>โครงการอนุรักษ์ ฟื้นฟู พื้นที่ป่าไม้  และชายฝั่งทะเล</t>
  </si>
  <si>
    <t xml:space="preserve">*กิจกรรมบริหารจัดการศูนย์ศึกษาธรรมชาติและอนุรักษ์ป่าชายเลนเพื่อการท่องเที่ยวเชิงนิเวศจังหวัดชลบุรี </t>
  </si>
  <si>
    <t>กิจกรรมพัฒนาศึกษาเรียนรู้ และแปรรูปสมุนไพรพื้นบ้าน</t>
  </si>
  <si>
    <t xml:space="preserve"> *กิจกรรมจัดทำพื้นที่สาธิตและเผยแพร่การใช้พลังงานทดแทน เพื่อส่งเสริมคุณภาพสิ่งแวดล้อม และลดภาวะโลกร้อน</t>
  </si>
  <si>
    <t>* กิจกรรมจัดสร้างที่อยู่อาศัยสัตว์ทะเล</t>
  </si>
  <si>
    <t>* โครงการฟื้นฟูและอนุรักษ์ทรัพยากรธรรมชาติและสิ่งแวดล้อมทางทะเล</t>
  </si>
  <si>
    <t>*กิจกรรมปลูกต้นไม้เฉลิมพระเกียรติ</t>
  </si>
  <si>
    <t xml:space="preserve">* กิจกรรมปลูกไม้ป่าสมุนไพรอเนกประสงค์เฉลิมพระเกียรติสมเด็จพระนางเจ้าพระบรมราชินีนาถ เนื่องในวโรกาสเฉลิมพระชนมพรรษา 80 พรรษา </t>
  </si>
  <si>
    <t xml:space="preserve">* กิจกรรมปฏิบัติการอนุรักษ์ทรัพยากรธรรมชาติและสิ่งแวดล้อม </t>
  </si>
  <si>
    <t>โครงการลดมลภาวะและเสริมสร้างคุณภาพสิ่งแวดล้อม</t>
  </si>
  <si>
    <t>* กิจกรรมกำจัดขยะชุมชน โดยชุมชน</t>
  </si>
  <si>
    <t>* กิจกรรมก่อสร้างเตาเผาขยะ</t>
  </si>
  <si>
    <t xml:space="preserve">*กิจกรรมจัดทำป้ายแหล่งท่องเที่ยวจากเส้นทางสายหลักเข้าสู่แหล่งท่องเที่ยว </t>
  </si>
  <si>
    <t>*กิจกรรมร่วมงานส่งเสริมการขายตลาดในประเทศ</t>
  </si>
  <si>
    <t xml:space="preserve">*กิจกรรมโฆษณา ประชาสัมพันธ์การท่องเที่ยวจังหวัดชลบุรี </t>
  </si>
  <si>
    <t>*กิจกรรมปรับปรุงภูมิทัศน์และต่อเติมอาคารปฏิบัติธรรม โครงการพระพุทธมหาวชิรอุตตโมภาสศาสดา</t>
  </si>
  <si>
    <t>*กิจกรรมซ่อมแซมบูรณะพระพุทธมหาวชิรอุตตโมภาสศาสดา และหน้าผาเขาชีจรรย์</t>
  </si>
  <si>
    <t>*กิจกรรมพัฒนาวงแหวนการท่องเที่ยวเส้นทางธรรมชาติสวนผีเสื้อเขาเขียว อ่างเก็บน้ำบางพระ</t>
  </si>
  <si>
    <t>*กิจกรรมพัฒนาและปรับปรุงแหล่งท่องเที่ยวโบราณสถานที่สำคัญ</t>
  </si>
  <si>
    <t>*กิจกรรมพัฒนาสถานที่ท่องเที่ยวอ่าวอัษฏางค์</t>
  </si>
  <si>
    <t xml:space="preserve">*กิจกรรมพัฒนาศักยภาพการท่องเที่ยวอำเภอบ่อทอง </t>
  </si>
  <si>
    <t xml:space="preserve"> โครงการส่งเสริมและพัฒนาภาคเกษตรกรรม </t>
  </si>
  <si>
    <t>*กิจกรรมพัฒนากระบวนการผลิตสินค้าเกษตรให้ได้มาตรฐานและเพิ่มมูลค่าสินค้าเกษตร</t>
  </si>
  <si>
    <t>*กิจกรรมเพิ่มประสิทธิภาพการผลิตพืชที่สำคัญของจังหวัด  (มันสำปะหลัง,สับปะรด)</t>
  </si>
  <si>
    <t>*กิจกรรมอนุรักษ์พันธุ์ควายและสืบสานประเพณีวิ่งควายจังหวัดชลบุรี</t>
  </si>
  <si>
    <t>*กิจกรรมพัฒนาศักยภาพการผลิตอ้อย</t>
  </si>
  <si>
    <t>*กิจกรรมส่งเสริมการปลูกปาล์มน้ำมัน</t>
  </si>
  <si>
    <t>*กิจกรรมส่งเสริมพัฒนาการผลิตข้าวครบวงจร(ต้นแบบ)</t>
  </si>
  <si>
    <t>*กิจกรรมพัฒนาเกษตรกรต้นแบบผลิตกล้วยไม้ตัดดอก</t>
  </si>
  <si>
    <t xml:space="preserve">*กิจกรรมเข้าถึงประชาชนและคาราวานแก้จนจังหวัดชลบุรี  </t>
  </si>
  <si>
    <t>*กิจกรรมพัฒนาระบบบริหารจัดการศูนย์บริการและถ่ายทอดเทคโนโลยีการเกษตรประจำตำบล</t>
  </si>
  <si>
    <t>*กิจกรรมระบบการพัฒนาการเกษตรจังหวัดชลบุรี</t>
  </si>
  <si>
    <t xml:space="preserve">*กิจกรรมพัฒนาศักยภาพเครือข่ายสหกรณ์ กลุ่มเกษตรกรและกลุ่มอาชีพ  </t>
  </si>
  <si>
    <t>โครงการส่งเสริมและพัฒนาภาคอุตสาหกรรมและบริการ</t>
  </si>
  <si>
    <t xml:space="preserve"> *กิจกรรมพัฒนาขีดความสามารถในการแข่งขันของอุตสาหกรรมส่วนภูมิภาค</t>
  </si>
  <si>
    <t>*กิจกรรมส่งเสริมและพัฒนาย่านการค้า</t>
  </si>
  <si>
    <t>* กิจกรรมเพิ่มขีดความสามารถธุรกิจค้าส่งค้าปลีก</t>
  </si>
  <si>
    <t>* กิจกรรมรู้คิด รู้ทัน รู้ใช้พลังงาน</t>
  </si>
  <si>
    <t>ประเด็นยุทธศาสตร์ที่ 5 การบริหารจัดการ</t>
  </si>
  <si>
    <t>*เผยแพร่ปรัชญาเศรษฐกิจพอเพียงมาใช้ในการดำเนินชีวิต</t>
  </si>
  <si>
    <t xml:space="preserve">*กิจกรรมพระราชดำริในจังหวัดชลบุรี </t>
  </si>
  <si>
    <t>โครงการปรับปรุงภูมิทัศน์สิ่งแวดล้อม เพื่อส่งเสริมการท่องเที่ยวเชิงอนุรักษ์</t>
  </si>
  <si>
    <t>* โครงการพัฒนาระบบสารสนเทศทางภูมิศาสตร์จังหวัดชลบุรี</t>
  </si>
  <si>
    <t>* โครงการพัฒนาศักยภาพบุคลากรเพื่อประสิทธิผลขององค์กร และเสริมสร้างสมดุลชีวิต</t>
  </si>
  <si>
    <t xml:space="preserve"> *โครงการศูนย์กำลังคนด้าน แรงงานจังหวัดชลบุรี</t>
  </si>
  <si>
    <t>* โครงการบำรุงรักษาระบบสารสนเทศเพื่อการบริหารจัดการภาครัฐแบบบูรณาการ</t>
  </si>
  <si>
    <t>* โครงการพัฒนาระบบข้อมูลและสารสนเทศ</t>
  </si>
  <si>
    <t>* โครงการตู้บริการชุมชนแบบอิเลคทรอนิกส์จังหวัดชลบุรี</t>
  </si>
  <si>
    <t>* โครงการศูนย์บริการร่วมกระทรวงแรงงานจังหวัดชลบุรี</t>
  </si>
  <si>
    <t>ส่งเสริมการท่องเที่ยวของจังหวัด เพื่อสร้างรายได้</t>
  </si>
  <si>
    <t>เพื่อให้ประชาชนมีความปลอดภัยและส่งเสริมการท่องเที่ยว อำนวยความสะดวกกับผู้มาท่องเที่ยว</t>
  </si>
  <si>
    <t>ส่งเสริมการเข้าถึงสถานที่ท่องเที่ยว</t>
  </si>
  <si>
    <t>* กิจกรรมขุดลอกพร้อมดาดคอนกรีตท้ายฝายน้ำคลองหลวงท่าบุญมี</t>
  </si>
  <si>
    <t>* กิจกรรมพัฒนาแหล่งน้ำดื่มให้เพียงพอต่อการบริโภคของประชาชน</t>
  </si>
  <si>
    <t>* กิจกรรมขุดลอกคลอง สร้างฝายน้ำล้น</t>
  </si>
  <si>
    <t>* กิจกรรมก่อสร้างระบบประปาหมู่บ้านแบบผิวดินขนาดกลางบ้านหนองหูช้าง</t>
  </si>
  <si>
    <t>* กิจกรรมพัฒนาแหล่งน้ำเพื่อการเกษตร</t>
  </si>
  <si>
    <t>* กิจกรรมประปาหมู่บ้าน ตำบลบางนาง</t>
  </si>
  <si>
    <t>* กิจกรรมขุดสระน้ำสาธารณะและก่อสร้างระบบประปาหมู่บ้าน หมู่ที่ 1 ต.คลองพลู</t>
  </si>
  <si>
    <t>* กิจกรรมขุดลอกคลองหลวง ต.บ้านช้าง</t>
  </si>
  <si>
    <t>* กิจกรรมขุดสระเก็บน้ำแบบแก้มลิงเพื่อก่อสร้างระบบประปา หมู่ที่ 5 บ้านโปร่งหิน ต.เกาะจันทร์</t>
  </si>
  <si>
    <t>โครงการเพิ่มประสิทธิภาพการบริหารจัดการภาครัฐ</t>
  </si>
  <si>
    <t>* โครงการพัฒนาระบบบริหารจัดการภาครัฐจังหวัดชลบุรี</t>
  </si>
  <si>
    <t xml:space="preserve"> (ปรับโครงการจาก 1 เป็น 2)</t>
  </si>
  <si>
    <t xml:space="preserve"> (ปรับโครงการจาก 1 เป็น 3)</t>
  </si>
  <si>
    <t xml:space="preserve">แก้ไขปัญหาขาดแคลนน้ำและน้ำท่วมในพื้นที่ </t>
  </si>
  <si>
    <t xml:space="preserve">แก้ไขปัญหาขาดแคลนน้ำในพื้นที่ </t>
  </si>
  <si>
    <t>จ้างงานในท้องถิ่น และพัฒนาคุณภาพชีวิต</t>
  </si>
  <si>
    <t>โครงการพัฒนาอาชีพ</t>
  </si>
  <si>
    <t>เสริมสร้างอาชีพใหม่ในพื้นที่</t>
  </si>
  <si>
    <t>รายละเอียดไม่ชัดเจน</t>
  </si>
  <si>
    <t>อนุรักษ์ทรัพยากรธรรมชาติและสิ่งแวดล้อม ลดปัญหาสัตว์ป่าบุกรุกพื้นที่เกษตร</t>
  </si>
  <si>
    <t>โครงการจัดเลี้ยงสังสรรค์ และแจกของ (อุปกรณ์กีฬา)</t>
  </si>
  <si>
    <t>ส่งเสริมการท้องเที่ยว พัฒนาแหล่งท่องเที่ยวใหม่ของจังหวัด</t>
  </si>
  <si>
    <t>โครงการจัดประชุม</t>
  </si>
  <si>
    <t>ขาดรายละเอียดโครงการ (ไม่มีรายละเอียดกิจกรรม)</t>
  </si>
  <si>
    <t>โครงการจัดประชุม/อบรม</t>
  </si>
  <si>
    <t>*  ส่งเสริมการเลี้ยงปลาแก้ไขปัญหาการว่างงาน</t>
  </si>
  <si>
    <t>แก้ไขปัญหาการว่างงาน ในการประกอบอาชีพ</t>
  </si>
  <si>
    <t>เพิ่มประสิทธิภาพพัฒนาโครงข่ายการท่องเที่ยว (Loop) กลุ่มเบญจบูรพาสุวรรณภูมิ</t>
  </si>
  <si>
    <t>ประชาสัมพันธ์แหล่งท่องเที่ยวเพื่อเปิดประตูต้อนรับนักท่องเที่ยวจากกรุงเทพฯ และปริมณฑล และสนามบินสุวรรณภูมิสู่กลุ่มเบญจบูรพาสุวรรณภูมิ</t>
  </si>
  <si>
    <t>พัฒนาประสิทธิภาพการจัดการเพื่อเพิ่มมูลค่าสินค้าและบริการด้านการท่องเที่ยวให้จังหวัดสมุทรปราการและจังหวัดฉะเชิงเทราเชื่อมโยงกลุ่มจังหวัด</t>
  </si>
  <si>
    <t>เด สปา (Day Spa) ณ วิทยาลัยแพทย์แผนไทยอภัยภูเบศร</t>
  </si>
  <si>
    <t>พัฒนาจุดท่องเที่ยวและผลิตภัณฑ์ OTOP กลุ่มจังหวัด</t>
  </si>
  <si>
    <t>จัดทำป้ายประชาสัมพันธ์เพื่อศักยภาพการท่องเที่ยวจังหวัดและกลุ่มจังหวัด</t>
  </si>
  <si>
    <t>ส่งเสริมกิจกรรมการท่องเที่ยวใหม่</t>
  </si>
  <si>
    <t>อำนวยความสะดวกให้กับการท่องเที่ยว(สมุทรปราการ)</t>
  </si>
  <si>
    <t>เพิ่มแหล่งและกิจกรรมท่องเที่ยวใหม่ (สมุทรปราการ)</t>
  </si>
  <si>
    <t>อำนวยความสะดวกให้กับการท่องเที่ยว แพริมน้ำ ซุ้มประตู สะพาน (คลองสวน ฉะเชิงเทรา/สมุทรปราการ)</t>
  </si>
  <si>
    <t>อำนวยความสะดวก และส่งเสริมการตลาด (สร้างสถานที่จำหน่านวินค้า OTOP ห้องน้ำ) (ปราจีนบุรี)</t>
  </si>
  <si>
    <t>สอดคล้องกับยุทธศาสตร์การพัฒนาเมืองชายแดน</t>
  </si>
  <si>
    <t>ควรเป็นการใช้งบประมาณจาก Function เพระเป็นโครงการที่ก่อสร้างอาคารสถานที่เป็นหลัก</t>
  </si>
  <si>
    <t xml:space="preserve"> Roadshow ในปและต่างประเทศ </t>
  </si>
  <si>
    <t>โครงการปรับปรุงเส้นทางการจราจรและเส้นทางเชื่อมระหว่างจังหวัด</t>
  </si>
  <si>
    <t>* โครงการปรับปรุงขยายไหล่ทางลาดยางเป็นช่วง ๆ สาย นย. 3001 แยก ทล. 305 – บางน้ำเปรี้ยว อ.องครักษ์ – อ.บางน้ำเปรี้ยว</t>
  </si>
  <si>
    <t>โครงการพัฒนาโครงข่ายด้าน Logistics เชื่อมโยงระหว่างกลุ่มจังหวัด ซึ่งประกอบด้วย</t>
  </si>
  <si>
    <t>* การศึกษาความเหมาะสมและออกแบบในการจัดตั้งสถานีขนส่งถ่ายสินค้า</t>
  </si>
  <si>
    <t>* บูรณะทางผิวแอสฟัลต์ (Rehabilitation of Asphalt Pavement) ทางหลวงหมายเลข 33 ระยะทาง 5.671 กม.</t>
  </si>
  <si>
    <t>โครงการปรับปรุงไฟจราจร ทางหลวงหมายเลข 304 กม.70+146,กม.10+363 และไฟจราจร ทางหลาวงหมายเลข 33 กม.208+144</t>
  </si>
  <si>
    <t>สนับสนุนการเป็นศูนย์กลางการคมนาคมขนส่ง</t>
  </si>
  <si>
    <t>โครงการต้องมีการศึกษาก่อน ยังไม่มีความพร้อมในการก่อสร้าง</t>
  </si>
  <si>
    <t xml:space="preserve">อำนวยความสะดวกในการจราจร และการขนส่ง </t>
  </si>
  <si>
    <t xml:space="preserve">โครงการ Function </t>
  </si>
  <si>
    <t>โครงการที่สมควรสนับสนุน (Y)</t>
  </si>
  <si>
    <t>โครงการที่ไม่สมควรสนับสนุน (N)</t>
  </si>
  <si>
    <t>รวม</t>
  </si>
  <si>
    <r>
      <t>โครงการเฝ้าระวังและแก้ไขปัญหายาเสพติดอย่างยั่งยืน</t>
    </r>
    <r>
      <rPr>
        <b/>
        <sz val="11"/>
        <color indexed="10"/>
        <rFont val="Tahoma"/>
        <family val="2"/>
      </rPr>
      <t xml:space="preserve">                        </t>
    </r>
  </si>
  <si>
    <r>
      <t xml:space="preserve">* </t>
    </r>
    <r>
      <rPr>
        <sz val="11"/>
        <rFont val="Tahoma"/>
        <family val="2"/>
      </rPr>
      <t xml:space="preserve">กิจกรรมเสริมสร้างคุณธรรม จริยธรรมแก่ผู้ประกอบการตาม พ.ร.บ.ภาพยนตร์และวีดิทัศน์ พ.ศ.2551 </t>
    </r>
  </si>
  <si>
    <r>
      <t>* พัฒนาปรับปรุงสวนผลไม้ผสมผสาน บ้านคลองน้ำเขียว  (สวนของพ่อ</t>
    </r>
    <r>
      <rPr>
        <b/>
        <sz val="11"/>
        <rFont val="Tahoma"/>
        <family val="2"/>
      </rPr>
      <t xml:space="preserve">) </t>
    </r>
    <r>
      <rPr>
        <sz val="11"/>
        <rFont val="Tahoma"/>
        <family val="2"/>
      </rPr>
      <t>และกังหันลมทดน้ำ</t>
    </r>
  </si>
  <si>
    <r>
      <t>โ</t>
    </r>
    <r>
      <rPr>
        <sz val="11"/>
        <rFont val="Tahoma"/>
        <family val="2"/>
      </rPr>
      <t>ครงการพัฒนาแหล่งน้ำเพื่อการเกษตรกรรมของชุมชน</t>
    </r>
  </si>
  <si>
    <t>เห็นควรได้รับการสนับสนุนโดยใช้งบประมาณจังหวัด</t>
  </si>
  <si>
    <t>เห็นควรใช้งบโดบใช้งบประมาณของ กระทรวง/กรม</t>
  </si>
  <si>
    <t>เห็นควรสนับสนุนโดยใช้งบประมาณ อปท.</t>
  </si>
  <si>
    <t>ไม่เห็นควรสนับสนุน</t>
  </si>
  <si>
    <t>ประเด็นยุทธศาสตร์ที่ 1 ศูนย์กลาง (Logistics Center) ของภูมิภาคเอเชียตะวันออกเฉียงใต้</t>
  </si>
  <si>
    <t>วงเงินปี 2553 
(บาท)</t>
  </si>
  <si>
    <t>ภาคกลางตอนกลาง</t>
  </si>
  <si>
    <t>จังหวัดสมุทรปราการ</t>
  </si>
  <si>
    <t xml:space="preserve"> ก่อสร้างเขื่อนป้องกันตลิ่งริมแม่น้ำบางปะกง บริเวณหน้าวัดบ้านสร้าง ต.บ้านสร้าง อ.บ้านสร้าง</t>
  </si>
  <si>
    <t>วงเงินปี 2553
(บาท)</t>
  </si>
  <si>
    <r>
      <t xml:space="preserve">* </t>
    </r>
    <r>
      <rPr>
        <sz val="11"/>
        <color indexed="8"/>
        <rFont val="Tahoma"/>
        <family val="2"/>
      </rPr>
      <t>โครงการปรับปรุงภูมิทัศน์สาย ฉช. 3001 แยก ทล. 314 – ลาดกระบัง</t>
    </r>
  </si>
  <si>
    <t>โครงการสายรักแห่งครอบครัวในพระราชูปถัมภ์ สมเด็จพระบรมโอรสาธิราชฯ สยามมกุฎราชกุมาร</t>
  </si>
  <si>
    <t>โครงการพัฒนามาตรฐานอาหาร ผลิตภัณฑ์สุขภาพและสินค้าวิสาหกิจชุมชน จังหวัด</t>
  </si>
  <si>
    <t>โครงการฟื้นฟูแม่น้ำประแสร์ อำเภอแกลง  จังหวัดระยอง</t>
  </si>
  <si>
    <t>โครงการส่งเสริมและพัฒนาการท่องเที่ยวเชิงเกษตรภายในโครงการศูนย์บริการการพัฒนาปลวกแดงตามพระราชดำริ (อ่างเก็บน้ำดอกกราย)</t>
  </si>
  <si>
    <t>โครงการจัดหาสาธารณูปโภคขั้นพื้นฐานเพื่อรองรับการเข้าอยู่อาศัยและทำประโยชน์ของเกษตรกรในพื้นที่นิคมเศรษฐกิจพอเพียงอำเภอปลวกแดง (ขอขยายเขตระบบจำหน่ายไฟฟ้า)</t>
  </si>
  <si>
    <t>โครงการจัดตั้งศูนย์คัดแยกผลไม้ชุมชนปี 2553</t>
  </si>
  <si>
    <t>โครงการก่อสร้างฝายน้ำล้นพร้อมขุดลอกคลองมะเฟือง</t>
  </si>
  <si>
    <t>โครงการก่อสร้างฝายน้ำล้นพร้อมขุดลอกคลองบางกระเตน</t>
  </si>
  <si>
    <t>โครงการก่อสร้างถนนลาดยางเคพซีล   ม.11  ต.ลาดกระทิง (สายสี่แยกหนองบอน-สามแยก ป่าปาล์ม)   ขนาดผิวจราจรกว้าง  5  เมตร  ยาว  600  เมตร</t>
  </si>
  <si>
    <t>โครงการขับเคลื่อนแผนพัฒนายุทธศาสตร์ การพัฒนาจังหวัดและการติดตามประเมินผล</t>
  </si>
  <si>
    <t>โครงการก่อสร้างถนนลาดยาง AC สายทาง เข้าบ้านคลองพิภพ   หมู่ 7   ต.เกาะขนุน อ.พนมสารคาม   .</t>
  </si>
  <si>
    <t>โครงการก่อสร้างถนนลาดยางแอสฟัสท์ติก บ้านหนองปลาซิว ม.8  ต.ท่าตะเกียบ  กว้าง 6 ม.  ยาว  650  ม.</t>
  </si>
  <si>
    <t>โครงการก่อสร้างปถนนลาดยางเคพซีล  ม.9  ต.ลาดกระทิง   (สายด่านตาแสง)    ขนาดผิว จราจรกว้าง  5  เมตร  ยาว  600 เมตร</t>
  </si>
  <si>
    <t>โครงการก่อสร้างถนนลาดยางแอสฟัสท์ติ บ.เขาวงค์  ม.22  ต.ท่าตะเกียบ  กว้าง  6  ม ยาว  600  ม.</t>
  </si>
  <si>
    <t xml:space="preserve">โครงการก่อสร้างถนนลาดยางแอสฟัลท์ติกคอนกรีต สายบ้านนายบุญโถม อ่วมเถื่อน  ถึงโครงการพัฒนา ส่วนพระองค์   ต.เสม็ดเหนือ  </t>
  </si>
  <si>
    <t>โครงการอบรม (ค่ายเยาวชน)</t>
  </si>
  <si>
    <t>เพิ่มรายได้ให้เยาวชน</t>
  </si>
  <si>
    <t>พัฒนาอาชีพเกษตรกร</t>
  </si>
  <si>
    <t>โครงการอบรม/จัดซื้อครุภัณฑ์ (กล้อง CCTV)</t>
  </si>
  <si>
    <t>ก่อสร้างถนนลาดยาง บ้านบุพราหมณ์  หมู่ที่ 3 ต. บุพราหมณ์ ขนาดกว้าง  6  เมตร  ยาว  3,000 เมตร</t>
  </si>
  <si>
    <t>ส่งเสริมประเพณีแห่พระทางน้ำ เพื่อการท่องเที่ยว  ต. บางแตน  อ. บ้านสร้าง</t>
  </si>
  <si>
    <t>เรือพายประเพณีแม่น้ำปราจีนบุรี</t>
  </si>
  <si>
    <t>จัดงานวันไหลรวมใจประจันตคาม</t>
  </si>
  <si>
    <t>ปั่นไปกินไป ผลไม้ปราจีนบุรี</t>
  </si>
  <si>
    <t>จัดแข่งขันวิ่ง "เขาใหญ่มรดกโลกมินิ-ฮาล์ฟมาราธอน"</t>
  </si>
  <si>
    <t>พัฒนาเครือข่ายด้านการท่องเที่ยว</t>
  </si>
  <si>
    <t>พัฒนาหมู่บ้าน  OTOP  ท่องเที่ยว (OTOP  village  Champion)  บ้านท้ายดง ม. 4 ต. ศรีมหาโพธิ</t>
  </si>
  <si>
    <t xml:space="preserve">อบรมมัคคุเทศก์  ต. บ้านสร้าง   ต. บางแตน  ต. บางพลวง  อ. บ้านสร้าง  </t>
  </si>
  <si>
    <t>ก่อสร้างถนนลาดยาง  สาย  บ.เขาน้อย - น้ำตกตะคร้อ  ต.บุฝ้าย  อ.ประจันตคาม  ระยะทาง  3.250  กม.</t>
  </si>
  <si>
    <t>อนุรักษ์สิ่งแวดล้อมและพัฒนาป่าชุมชน ต. ดงบัง เพื่อเสริมศักยภาพการท่องเที่ยว</t>
  </si>
  <si>
    <t>การจัดนิทรรศการและจำหน่ายผลิตภัณฑ์ OTOP  ระดับจังหวัด</t>
  </si>
  <si>
    <t>ปรับปรุงภูมิทัศน์ลายพระหัถต์</t>
  </si>
  <si>
    <t>ก่อสร้างถนน คสล. เข้าน้ำตกวันรี  ม. 14 บ.ห้วยเกษียร ต.ดงขี้เหล็ก ระยะทาง .946 กม.</t>
  </si>
  <si>
    <t>ก่อสร้างถนนคอนกรีตเพื่อพัฒนารองรับแหล่งท่องเที่ยว  ม. 12   บ้านคลองวัว ต. ท่างาม กว้าง 4 เมตร ยาว 5 กม.</t>
  </si>
  <si>
    <t>จัดสร้างอาคารเพิ่มเติมของวิทยาลัยแพทย์แผนไทยอภัยภูเบศรเพื่อรองรับการเป็นแหล่งท่องเที่ยว</t>
  </si>
  <si>
    <t>สร้างแพและจัดซื้ออุปกรณ์การท่องเที่ยวทางน้ำเพื่อพัฒนาการท่องเที่ยว</t>
  </si>
  <si>
    <t>ส่งเสริมฟื้นฟู  ฟื้นฟู  และพัฒนางานวัฒนธรรมประเพณี  จังหวัดปราจีนบุรี</t>
  </si>
  <si>
    <t>ไหว้พระ  9  วัด เพื่อการท่องเที่ยว</t>
  </si>
  <si>
    <t xml:space="preserve">โครงการปรับปรุงภูมิทัศน์บริเวณน้ำตกห้วยคำภู </t>
  </si>
  <si>
    <t>ขาดรายละเอียดโครงการ</t>
  </si>
  <si>
    <t>จัดซื้อครุภัณฑ์</t>
  </si>
  <si>
    <t>งบผูกพัน 4 ปี</t>
  </si>
  <si>
    <t>ศูนย์อนุรักษ์พันธุ์โค บ้านซับฟาน</t>
  </si>
  <si>
    <t>ปรับปรุงทางแยกทางหลวงหมายเลข 304  ตอน สี่แยกกบินทร์บุรี (ใหม่) - คอสะพานฝั่งใต้ (กม.30+794) บริเวณ กม.12+150)</t>
  </si>
  <si>
    <t>พัฒนาบรรจุภัณฑ์ผลิตภัณฑ์ชุมชนและท้องถิ่น</t>
  </si>
  <si>
    <t>พัฒนาหมู่บ้านเศรษฐกิจพอเพียงต้นแบบระดับตำบล</t>
  </si>
  <si>
    <t>ก่อสร้างถนน คสล. หมู่ที่ 14 ต. โพธิ์งาม   (ผิวจราจรกว้าง 5 ม. ยาว 500 ม. หนา 0.15 ม. ไหล่ทางกว้างข้างละ 0.5 ม.)</t>
  </si>
  <si>
    <t>ก่อสร้างถนนคอนกรีตเสริมเหล็ก (สายทางบ้านนา - บ้านท่าแห) ม. 2 ต. บ้านทาม</t>
  </si>
  <si>
    <t>ลาดยางในพื้นที่โครงการหัวเขาอันเนื่องมาจากพระราชดำริ  กว้าง  5  เมตร  ยาว  .468  กม.</t>
  </si>
  <si>
    <t>ก่อสร้างถนน คสล. หมู่ 2 - 3  ต. บุฝ้าย ( ผิวจราจรกว้าง 4 ม. ยาว 1,105 ม. หนา 0.15 ม. )</t>
  </si>
  <si>
    <t>พัฒนาเส้นทางคมนาคมเพื่อคุณภาพชีวิตที่ดีขึ้น  จำนวน  5  แห่ง</t>
  </si>
  <si>
    <t>ขยายผลการปลูกผักไร้ดินตามแนวพระราชดำริ</t>
  </si>
  <si>
    <t>พัฒนาคุณภาพและประสิทธิภาพการผลิตภัณฑ์ชุมชนด้านอาหาร</t>
  </si>
  <si>
    <t>สอคล้องกับยุทธศาสตร์ แต่เห็นสมควรใช้งบ Function เนื่องจากโครงการขนาดใหญ่</t>
  </si>
  <si>
    <t xml:space="preserve">ส่งเสริมการท่องเที่ยว อำนวยความสะดวกกับนักท่องเที่ยว </t>
  </si>
  <si>
    <t>โครงการจัดประชุมสัมมนา</t>
  </si>
  <si>
    <t>ขาดรายละเอียดโครงการ (ไม่ชัดเจนและไม่สอดคล้องกับวัตถุประสงค์)</t>
  </si>
  <si>
    <t>สอคล้องกับยุทธศาสตร์ แต่เห็นสมควรใช้งบ Function เนื่องจากโครงการขนาดใหญ่ และเป็นงานที่ควรได้รับการดูแลจาก Function</t>
  </si>
  <si>
    <t>ดูแลสถานที่ท่องเที่ยว</t>
  </si>
  <si>
    <t>ส่งเสริมและพัฒนาการเกษตร</t>
  </si>
  <si>
    <t>พัฒนาการเกษตร</t>
  </si>
  <si>
    <t>อนุรักษ์พันธุ์สัตว์ และส่งเสริมการท่องเที่ยว</t>
  </si>
  <si>
    <t>เพิ่มผลผลิตทางการเกษตร</t>
  </si>
  <si>
    <t>สอดคล้องกับยุทธศาสตร์ปรับโครงสร้างการผลิตทางการเกษตร</t>
  </si>
  <si>
    <t>พัฒนาการเกษตร เพื่อเพิ่มรายได้และผลผลิต</t>
  </si>
  <si>
    <t>โครงการอบรม/สัมมนา/ดูงาน</t>
  </si>
  <si>
    <t>* กิจกรรมการขายเพิ่มช่องทางการจำหน่ายแก่ผู้ผลิตชุมชน (จัดแสดงและจำหน่ายสินค้า OTOP)</t>
  </si>
  <si>
    <t xml:space="preserve">* กิจกรรมการพัฒนาผู้ประกอบการเข้าสู่ระบบเศรษฐกิจฐานความรู้ </t>
  </si>
  <si>
    <t>จัดซื้อครุภัณฑ์ (โชลล่าเซลล์)</t>
  </si>
  <si>
    <t>โครงการศึกษาวิจัย จัดจ้างที่ปรึกษา</t>
  </si>
  <si>
    <t>เพื่อคุณภาพชีวิตของประชาชน</t>
  </si>
  <si>
    <t>แก้ไขปัญหาขาดแคลนน้ำในพื้นที่</t>
  </si>
  <si>
    <t>จัดซื้อครุภัณฑ์ (ตู้อิเล็คทรอนิกส์)</t>
  </si>
  <si>
    <t>Road Show / ศึกษาดูงาน /จัด Event ท่องเที่ยว</t>
  </si>
  <si>
    <t>แก้ไขปัญหาขาดแคลนน้ำอุปโภคบริโภค และน้ำท่วมขัง</t>
  </si>
  <si>
    <t>โครงการก่อสร้างประปรหมู่บ้านแบบผิวดิน บ้านโป่งเกต ต.ท่ากระดาน</t>
  </si>
  <si>
    <t xml:space="preserve">แก้ไขปัญหาขาดแคลนน้ำอุปโภคบริโภค </t>
  </si>
  <si>
    <t>ส่งเสริมการเพิ่มรายได้ของประชาชน ต่อยอดการผลิต</t>
  </si>
  <si>
    <t xml:space="preserve">ประเด็นยุทธศาสตร์  3  เพิ่มศักยภาพการแข่งขันเกษตรและอุตสาหกรรม </t>
  </si>
  <si>
    <t>ประเด็นยุทธศาสตร์  4  บริหารจัดการกิจการบ้านเมืองที่ดี</t>
  </si>
  <si>
    <t>ภาค.....กลางตอนกลาง..........................</t>
  </si>
  <si>
    <t>โครงการก่อสร้างถนนคอนกรีตเสริมเหล็ก  ม.8  ต.คลองใหญ่</t>
  </si>
  <si>
    <t xml:space="preserve">โครงการก่อสร้างถนนคอนกรีตเสริมเหล็ก  ม.7  ต.ชุมพล  </t>
  </si>
  <si>
    <t>โครงการก่อสร้างเขื่อนคอนกรีตป้องกันตลิ่งพังหน้ามัสยิดหลุมบัว  ม.1 ต.ศีรษะกระบือ</t>
  </si>
  <si>
    <t>โครงการ  ขยายท่อเมนประปา  ม.  13  ต.ศีรษะกระบือ</t>
  </si>
  <si>
    <t>โครงการ  ฝึกอบรมคณะกรรมการสตรี ต.บางลูกเสือ</t>
  </si>
  <si>
    <t>ประเด็นยุทธศาสตร์ที่ 3 : พัฒนาคุณภาพและมาตรฐานการท่องเที่ยวเชิงนิเวศ</t>
  </si>
  <si>
    <t>ที่</t>
  </si>
  <si>
    <t>เห็นควรได้รับการสนับสนุน</t>
  </si>
  <si>
    <t>จำนวน</t>
  </si>
  <si>
    <t>รวมทั้งหมด</t>
  </si>
  <si>
    <t>โครงการปรับปรุงก่อสร้างถนน สายแยกทางหลวงหมายเลข 3 – นิคมพัฒนา  อำเภอนิคมพัฒนา  จังหวัดระยอง</t>
  </si>
  <si>
    <t>โครงการประกวดการจัดการขยะมูลฝอยขององค์กรปกครองส่วนท้องถิ่นจังหวัดระยอง</t>
  </si>
  <si>
    <t>โครงการพัฒนาศักยภาพเครือข่ายอาสาสมัครพิทักษ์ทรัพยากรธรรมชาติและสิ่งแวดล้อมหมู่บ้าน  (ทสม.) จังหวัดระยอง</t>
  </si>
  <si>
    <t>โครงการ "ศูนย์แสดงสินค้าอุตสาหกรรมและ OTOP " ริมถนนสาย 36 อำเภอนิคมพัฒนา จังหวัดระยอง</t>
  </si>
  <si>
    <t>ประเด็นยุทธศาสตร์ที่ 2  :  พัฒนาให้เป็นแหล่งผลิตสินค้าและผลิตภัณฑ์เกษตรกรรมที่ได้มาตรฐานสามารถสร้างและขยายโอกาสทางการตลาดได้</t>
  </si>
  <si>
    <t>โครงการติดตามประเมินผลโครงการพัฒนาการเกษตรและสหกรณ์ จังหวัดระยอง</t>
  </si>
  <si>
    <t>โครงการฝึกอาชีพยุวเกษตรกรในโรงเรียน</t>
  </si>
  <si>
    <t>โครงการศูนย์เรียนรู้ด้านการเกษตรและเคหกิจเกษตรอำเภอบ้านฉาง</t>
  </si>
  <si>
    <t>โครงการส่งเสริมผลิตและใช้ปุ๋ยอินทรีย์และปุ๋ยชีวภาพ</t>
  </si>
  <si>
    <t>โครงการอบรม/ซื้อครุภัณฑ์(เครื่องปั้นเม็ดปุ๋ย)</t>
  </si>
  <si>
    <t>โครงการเร่งรัดการออกโฉนดที่ดินให้เต็มพื้นที่จังหวัดนครนายก</t>
  </si>
  <si>
    <t>ใช้งบเพื่อการบริหารงานราชการ(งานประจำ)</t>
  </si>
  <si>
    <t>โครงการก่อสร้างสะพาน คสล.เข้าศูนย์ทดลองแก้ไขปัญหาดินเปรี้ยว ฯ</t>
  </si>
  <si>
    <t>สร้างความสะดวกให้กับประชาชน</t>
  </si>
  <si>
    <t>โครงการ  ขุดลอกคลอง ในเขตพื้นที่อำเภอองครักษ์</t>
  </si>
  <si>
    <t>เป็นโครงสร้างพื้นฐานและอำนวยความสะดวกการขนส่งผลผลิตทางการเกษตร</t>
  </si>
  <si>
    <t>โครงการเสริมเพิ่มประสิทธิภาพการเก็บรักษาผลิตผลทางการเกษตร</t>
  </si>
  <si>
    <t>โครงการ การเพิ่มมูลค่าผลิตภัณฑ์ที่ได้จากการแปรรูปทางการเกษตรให้กับผลิตภัณฑ์ชุมชนในจังหวัดนครนายก</t>
  </si>
  <si>
    <t>โครงการอบรม/ดูงาน/จ้างที่ปรึกษา</t>
  </si>
  <si>
    <t>โครงการส่งเสริมการใช้ประโยชน์จากฟางข้าว</t>
  </si>
  <si>
    <t>จัดซื้อครุภัณฑ์(เครื่องมือไถกลบตอซัง)</t>
  </si>
  <si>
    <t>โครงการขุดลอกคลองเปรมประชาต.พระอาจารย์</t>
  </si>
  <si>
    <t>เป็นโครงสร้างพื้นฐานและป้องกันน้ำท่วม/น้ำแล้ง (10 หมู่บ้าน)</t>
  </si>
  <si>
    <t xml:space="preserve">โครงการขุดลอกคลอง  ม.3  ต.ทรายมูล
</t>
  </si>
  <si>
    <t xml:space="preserve">โครงการขุดลอกคลอง  ม.11 ต.บางปลากด
</t>
  </si>
  <si>
    <t xml:space="preserve">โครงการขุดลอกคลอง ม.2  ต.องครักษ์
</t>
  </si>
  <si>
    <t>โครงการขุดลอกคลองวัดโพธิ์แทน ม.4 ต.โพธิ์แทน</t>
  </si>
  <si>
    <t xml:space="preserve">โครงการขุดลอกวัชพืชคลองส่งน้ำ ม.5 , 6 , 7  ต.องครักษ์
</t>
  </si>
  <si>
    <t>โครงการขุดลอกคลองส่งน้ำ  ม.4 , 6  ต.องครักษ์</t>
  </si>
  <si>
    <t>ขาดรายละเอียดโครงการ (โครงการไม่ตรงวัตถุประสงค์)</t>
  </si>
  <si>
    <t>แก้ไขปัญหาขาดแคลนน้ำอุปโภคบริโภค</t>
  </si>
  <si>
    <t>เป็นโครงสร้างพื้นฐานและอำนวยความสะดวกกับประชาชน การเกษตร</t>
  </si>
  <si>
    <t>สอดคล้องกับปรัชญาเศรษฐกิจพอเพียง พัฒนาการเกษตรพื่อเพิ่มมูลค่า</t>
  </si>
  <si>
    <t>ซื้อปลาแจก</t>
  </si>
  <si>
    <t>ป้องกันน้ำท่วมขัง</t>
  </si>
  <si>
    <t>โครงการอบรม/จัดซื้อครุภัณฑ์ (เครื่องทดสอบสี)</t>
  </si>
  <si>
    <t>จ้างงานท้องถิ่น ส่งเสริมการท่องเที่ยว</t>
  </si>
  <si>
    <t>จัดซื้อครุภัณฑ์ (ถังดักไขมัน)</t>
  </si>
  <si>
    <t>โครงการอบรม/ทัศนศึกษา</t>
  </si>
  <si>
    <t>โครงการอบรม/จัดประชุม</t>
  </si>
  <si>
    <t>โครงการศึกษาวิจัยของส่วนงาน (ควรใช้งบบริหารจัดการ)+T264</t>
  </si>
  <si>
    <t>โครงการส่งเสริมพัฒนาการท่องเที่ยวด้วยมิติทางศาสนา ศิลปะ และวัฒนธรรม จังหวัดจันทบุรี</t>
  </si>
  <si>
    <t>โครงการกิจกรรมส่งท้ายปีเก่าต้อนรับปีใหม่ร่วมกับประเทศเพื่อนบ้าน</t>
  </si>
  <si>
    <t>โครงการพัฒนาและส่งเสริมย่านการค้าถนนริมน้ำเมืองเก่าให้เป็นแหล่งท่องเที่ยวเชิงวัฒนธรรม</t>
  </si>
  <si>
    <t>โครงการคุ้งกระเบนเทิดไท้องค์ราชัน พัฒนาชายหาดร่วมกัน เพื่อสานฝันทะเลงาม ในวโรกาส  มหามงคลเฉลิมพระชนมพรรษา”</t>
  </si>
  <si>
    <t>โครงการระบบบำบัดน้ำทิ้งเพื่อเพิ่มศักยภาพของสถานแสดงพันธุ์สัตว์น้ำเฉลิมพระเกียรติ 6 รอบ พระชนมพรรษา</t>
  </si>
  <si>
    <t>โครงการจัดสร้างและต่อเติมสะพานทางเดินศึกษาธรรมชาติป่าชายเลนคุ้งกระเบน เพื่อส่งเสริมการท่องเที่ยว</t>
  </si>
  <si>
    <t>โครงการพัฒนาศักยภาพแหล่งท่องเที่ยวเชิงเกษตร (สวนผลไม้)</t>
  </si>
  <si>
    <t>โครงการถนนเข้าพระบาทพลวง (สายรอง) ต.พลวง</t>
  </si>
  <si>
    <t>โครงการท่องเที่ยวเชิงอนุรักษ์เพื่อความหลากหลายทางชีวภาพ</t>
  </si>
  <si>
    <t>โครงการพัฒนาการท่องเที่ยวเกษตร(ผึ้งและแมลงเศรษฐกิจ)</t>
  </si>
  <si>
    <t>โครงการก่อสร้างถนนลาดยางศูนย์ศึกษาการพัฒนาอ่าวคุ้งกระเบน</t>
  </si>
  <si>
    <t>โครงการเสริมผิวแอสฟัลติกคอนกรีต สายแยกทางหลวงหมายเลข 3บ้านหนองสีงา ต.วังโตนด-คุ้งวิมาน ต.สนามไช</t>
  </si>
  <si>
    <t>โครงการลาดยางถนนเลียบคลองขวาง ต.ปัถวี อ.มะขาม</t>
  </si>
  <si>
    <t>โครงการลาดยางถนนสายอัมพวาปากน้ำแขมหนู ต.คลองขุด</t>
  </si>
  <si>
    <t>โครงการเสริมสร้างระบบความปลอดภัยให้นักท่องเที่ยว</t>
  </si>
  <si>
    <t>ประเด็นยุทธศาสตร์ที่   : 4. ขยายการค้าสู่ภูมิภาคอินโดจีน</t>
  </si>
  <si>
    <t>โครงการส่งเสริมความสัมพันธ์เมืองพี่เมืองน้อง</t>
  </si>
  <si>
    <t>โครงการส่งเสริมและพัฒนาการค้าอินโดจีน</t>
  </si>
  <si>
    <t>โครงการปรับปรุงภูมิทัศน์บริเวณด่านบ้านผักกาด</t>
  </si>
  <si>
    <t>โครงการก่อสร้างถนนลาดยางสายบ้านแหลม ต.เทพนิมิต อ.โป่งน้ำร้อน ระยะทาง 3.875  กม.</t>
  </si>
  <si>
    <t>โครงการก่อสร้างถนนลาดยางเชื่อมระหว่างจุดผ่านแดนถาวรบ้านแหลม ถึงจุดผ่อนปรนบ้านบึงชนังล่าง</t>
  </si>
  <si>
    <t>ประเด็นยุทธศาสตร์ที่   : 5  อนุรักษ์ทรัพยากรธรรมชาติและสิ่งแวดล้อม</t>
  </si>
  <si>
    <t>โครงการ อนุรักษ์ทรัพยากรป่าไม้และสัตว์ป่าในพื้นที่ป่ารอยต่อ 5 จังหวัด (ภาคตะวันออก) อันเนื่องมาจากพระราชดำริ</t>
  </si>
  <si>
    <t>โครงการการอนุรักษ์ทรัพยากรป่าไม้ตามแนวชายแดนไทย-กัมพูชา จังหวัดจันทบุรี</t>
  </si>
  <si>
    <t>โครงการเพาะชำกล้าไม้เพื่อส่งเสริมให้ประชาชนมีส่วนร่วมในการปลูกต้นไม้ช่วยลดปัญหาภาวะโลกร้อน จังหวัดจันทบุรี</t>
  </si>
  <si>
    <t>โครงการอบรมเยาวชนรักป่า</t>
  </si>
  <si>
    <t xml:space="preserve">โครงการส่งน้ำการเกษตรระบบท่อเพื่อการผลิตสินค้าเกษตรคุณภาพต.ทับช้าง อ.สอยดาว </t>
  </si>
  <si>
    <t>โครงการส่งน้ำการเกษตรระบบท่อเพื่อการผลิตสินค้าเกษตรคุณภาพเศรษฐกิจพอเพียง</t>
  </si>
  <si>
    <t>โครงการพัฒนาวิสาหกิจชุมชนเพื่อยกระดับศักยภาพการแข่งขัน</t>
  </si>
  <si>
    <t>โครงการขุดลอกหนองน้ำสถานีวิจัยทดสอบพันธ์สัตว์จันทบุรี</t>
  </si>
  <si>
    <t>โครงการเขตควบคุมแมลงวันผลไม้</t>
  </si>
  <si>
    <t>โครงการจัดตั้งศูนย์เรียนรู้และถ่ายทอดเทคโนโลยีด้านปศุสัตว์ประจำตำบลวังแซ้ม</t>
  </si>
  <si>
    <t>โครงการส่งเสริมการผลิตพืชอินทรีย์</t>
  </si>
  <si>
    <t>โครงการส่งเสริมการเลี้ยงชันโรงเพื่อการเกษตร</t>
  </si>
  <si>
    <t>โครงการอนุรักษ์และส่งเสริมการเลี้ยงผึ้งโพรง</t>
  </si>
  <si>
    <t>โครงการส่งเสริมการแปรรูปผลิตภัณฑ์ผึ้ง</t>
  </si>
  <si>
    <t>โครงการส่งเสริมการเลี้ยงผึ้งพันธุ์</t>
  </si>
  <si>
    <t>โครงการปรับปรุงอาคารเพาะเลี้ยงขยายพันธุ์ผึ้งเพื่อใช้เป็นห้องประชุม</t>
  </si>
  <si>
    <t>โครงการพัฒนาและขยายผลผลิตมังคุดและเงาะอินทรีย์</t>
  </si>
  <si>
    <t xml:space="preserve">โครงการพัฒนาพื้นที่และขยายเครือข่ายการใช้ปุ๋ยอินทรีย์และสารสกัดชีวภาพ  </t>
  </si>
  <si>
    <t>โครงการพัฒนาองค์ความรู้ด้านการพัฒนาที่ดินในการทำเกษตรอินทรีย์ในระดับผู้นำชุมชน</t>
  </si>
  <si>
    <t>ประเด็นยุทธศาสตร์ที่   : 3.  พัฒนาการท่องเที่ยว</t>
  </si>
  <si>
    <t>โครงการประชาสัมพันธ์และสนับสนุนกิจกรรมการท่องเที่ยว</t>
  </si>
  <si>
    <t>โครงการพัฒนายกระดับฝีมือและศักยภาพแรงงานกลุ่มท่องเที่ยว</t>
  </si>
  <si>
    <r>
      <t xml:space="preserve">* </t>
    </r>
    <r>
      <rPr>
        <sz val="11"/>
        <color indexed="8"/>
        <rFont val="Tahoma"/>
        <family val="2"/>
      </rPr>
      <t>โครงการปรับปรุงรักษาถนนลาดยาง สาย นย.4008 แยกทางหลวงหมายเลข 3239 – บ.หนองหัวลิง</t>
    </r>
  </si>
  <si>
    <t>ปูแอสฟัลต์คอนกรีต  หมู่ที่  ต. บางกระเบา (ทางเข้าวัดบางกระเบา) อ. บ้านสร้าง กว้าง 6 ม. ยาว 1,400-เมตร</t>
  </si>
  <si>
    <t>ก่อสร้างถนนลาดยาง  สาย  บ.สร้าง - บ.สารภี  (ช่วงที่  1)  ต.บางพลวง  อ.บ้านสร้าง  ระยะทาง  3.200  กม.</t>
  </si>
  <si>
    <t>ปรับปรุงสร้างถนนคอนกรีตเสริมเหล็กบ้านนาฝุ่นหมู่ที่ 2 ต. กระทุ่มแพ้ว อ. บ้านสร้าง  กว้าง 4 ม. ยาว 390 ม.</t>
  </si>
  <si>
    <t>ก่อสร้างถนนลาดยางแอสฟัลติก  หมู่ที่ 1 เกาะลอย (ผิวจราจรกว้าง 5 ม.ยาว 230 ม. หนา 0.05 ม.)</t>
  </si>
  <si>
    <t>ก่อสร้างถนนคอนกรีตเสริมเหล็ก หมู่ 5  บ้านระเบาะไผ่ (ซอยประชาร่วมใจ-บ้านนายม้วยจันทร์พร)</t>
  </si>
  <si>
    <t>ผลิตปุ๋ยอินทรีย์จากการเลี้ยงหมูหลุมตามแนวเศรษฐกิจพอเพียง</t>
  </si>
  <si>
    <t>ก่อสร้างถนนคอนกรีตสายสามพอก ม. 11  ต. บางแตน อ. บ้านสร้าง ผิวจราจรกว้าง 4 เมตร ยาว 1,000 เมตร</t>
  </si>
  <si>
    <t>เสริมผิวแอสฟัลท์ทางหลวงหมายเลข  33  กม. 160+800 - กม. 162+800 และ กม. 164+800 - กม. 165+800 พื้นที่ 24,490 ตร.ม.</t>
  </si>
  <si>
    <t>ก่อสร้างถนน คสล. หมู่  3  ต. เกาะลอย ( ผิวจราจรกว้าง 3 ม. ยาว 1,200 ม. หนา 0.15 ม. )</t>
  </si>
  <si>
    <t>ก่อสร้างถนนคอนกรีตเสริมเหล็ก ม. 6, 7 ต. ศรีมหาโพธิ</t>
  </si>
  <si>
    <t>จัดตั้งศูนย์กลางแปรรูปผลิตภัณฑ์จากเสื่อกก</t>
  </si>
  <si>
    <t>ก่อสร้างถนนคอนกรีตเสริมเหล็ก ม. 1 บ้านท่าโรง ต. ศรีมหาโพธิ</t>
  </si>
  <si>
    <t>พลังงานทดแทนสร้างโอ่งก๊าซชีวภาพด้วยมูลโค - กระบือ</t>
  </si>
  <si>
    <t xml:space="preserve">ก่อสร้างถนนคอนกรีต  ม. 2 ต. หาดยาง  - กว้าง 4 ม. ยาว 700 ม.  </t>
  </si>
  <si>
    <t>ก่อสร้างถนนคอนกรีตสายย่านนาคา หมู่ที่ 3 เชื่อมต่อหมู่ที่ 4 ต. บางแตน อ. บ้านสร้าง ผิวจราจรกว้าง  4   เมตร  ยาว 2,500 เมตร</t>
  </si>
  <si>
    <t>จัดตั้งศูนย์ข้าวชุมชน  จำนวน  9  ตำบล ๆ ละ 136,000.-บาท</t>
  </si>
  <si>
    <t>เพิ่มประสิทธิภาพการผลิตและกระจายเมล็ดพันธุ์ข้าวพันธุ์ดี</t>
  </si>
  <si>
    <t>ผลิตมันสำปะหลัง</t>
  </si>
  <si>
    <t>ยกระดับขีดความสามารถในการแข่งขันของอุตสาหกรรมขนาดกลางและขนาดย่อม</t>
  </si>
  <si>
    <t>บูรณาทางผิวแอสฟัลท์ทางหลวงหมายเลข  3069  กม. 9+500 - กม. 12+488</t>
  </si>
  <si>
    <t>ก่อสร้างถนนคอนกรีตเสริมเหล็กภายในหมู่บ้าน อำเภอกบินทร์บุรี  จำนวน  7  แห่ง</t>
  </si>
  <si>
    <t>ก่อสร้างถนนลาดยาง  สาย  บ.สร้าง - บ.สารภี  (ช่วงที่  2)  ต.บางพลวง  อ.บ้านสร้าง  ระยะทาง  3.328  กม.</t>
  </si>
  <si>
    <t>ก่อสร้างถนนคอนกรีตเสริมเหล็ก บริเวณหนองปลากรายฝั่งขวา(สายหนองบัวแดง) ม. 8 ต.บางพลวง ผิวจราจรกว้าง 4 ม. ยาว 600 ม.</t>
  </si>
  <si>
    <t>โครงการส่งเสริมลพัฒนาตลาดสินค้าเกษตรและผลิตภัณพ์ชุมชน (OTOP) (การเพิ่มศักยภาพการแข่งขันภาคเกษตรและอุตสาหกรรม)</t>
  </si>
  <si>
    <t>โครงการอบรม ศึกษาดูงาน</t>
  </si>
  <si>
    <t>เพิ่มมูลค่าและพัฒนาการตลาดสินค้าเกษตรในพื้นที่จังหวัดปราจีนบุรี</t>
  </si>
  <si>
    <t>ประเด็นยุทธศาสตร์  1  บริหารจัดการทรัพยากรน้ำและอนุรักษ์สิ่งแวดล้อม</t>
  </si>
  <si>
    <t>ประเด็นยุทธศาสตร์  2  เพิ่มศักยภาพการบริหารจัดการท่องเที่ยวเชิงอนุรักษ์</t>
  </si>
  <si>
    <t>F=เห็นควรใช้งบกระทรวง/กรม/ท้องถิ่น</t>
  </si>
  <si>
    <t>ไม่มีรายละเอียดโครงการ</t>
  </si>
  <si>
    <t>สอคล้องกับยุทธศาสตร์ แต่เห็นสมควรใช้งบ Function</t>
  </si>
  <si>
    <t>L=ท้องถิ่น</t>
  </si>
  <si>
    <t>จังหวัด.......ระยอง..................................</t>
  </si>
  <si>
    <t>ประเด็นยุทธศาสตร์ที่ 1 :  พัฒนาให้เป็นแหล่งอุตสาหกรรมของภูมิภาคที่ได้มาตรฐานด้านความปลอดภัยต่อสิ่งแวดล้อม และสามารถอยู่ร่วมกับชุมชน สังคมได้อย่างยั่งยืน</t>
  </si>
  <si>
    <t>โครงการพัฒนาผู้ประกอบการใช้เทคโนโลยีสะอาด (Cleaner Technology)</t>
  </si>
  <si>
    <t>โครงการสัมมนาทางวิชาการเพื่อเพิ่มขีดความสามารถในการแข่งขัน</t>
  </si>
  <si>
    <t xml:space="preserve">โครงการธรรมาภิบาลสิ่งแวดล้อม สถานประกอบการอุตสาหกรรม  </t>
  </si>
  <si>
    <t>โครงการสนับสนุนผู้ประกอบการอุตสาหกรรมเข้าสู่ระบบมาตรฐานสากล</t>
  </si>
  <si>
    <t>โครงการพัฒนาเครือข่ายเพื่อนใจวัยทำงาน To Be Number One</t>
  </si>
  <si>
    <t>โครงการจัดทำ “ผังชุมชน”  โดยการมีส่วนร่วมและการพัฒนาตามผังชุมชน</t>
  </si>
  <si>
    <t>โครงการวางและจัดทำผังพัฒนาพื้นที่บริเวณเทศบาลตำบลแกลงกะเฉดและพื้นที่ใกล้เคียง</t>
  </si>
  <si>
    <t>บาท</t>
  </si>
  <si>
    <t>ประเด็นยุทธศาสตร์ที่  5.ส่งเสริมและพัฒนาศักยภาพ ด้านการท่องเที่ยว เกษตรกรรม
พาณิชยกรรม อุตสาหกรรมอย่างมีดุลยภาพ</t>
  </si>
  <si>
    <t>โครงการส่งเสริมกิจกรรมและพัฒนาศักยภาพด้านการท่องเที่ยว</t>
  </si>
  <si>
    <t>แก้ไขปัญหากัดเซาะตลิ่งชายฝั่งทะเล(46)</t>
  </si>
  <si>
    <t>พัฒนาคุณภาพชีวิต  (47)</t>
  </si>
  <si>
    <t>เป็นโครงสร้างพื้นฐานและอำนวยความสะดวกทางด้านLogistic (48)</t>
  </si>
  <si>
    <t>เป็นโครงสร้างพื้นฐานและอำนวยความสะดวกทางด้านLogistic (49)</t>
  </si>
  <si>
    <t>โครงการศึกษาความเหมาะสมสำรวจ  ออกแบบระบบส่งน้ำด้วยท่อ หนองท่ากะสาว-บ้านห้วยมะเฟือง  โดยการมีส่วนร่วมของเกษตรกร  ต.ตะพง  ต.บ้านแลง  อ.เมือง  จ.ระยอง</t>
  </si>
  <si>
    <t>โครงการสถานีสูบน้ำด้วยไฟฟ้าบ้านศิลาทอง พร้อมระบบส่งน้ำ</t>
  </si>
  <si>
    <t>โครงการก่อสร้างระบบส่งน้ำทุ่งโพธิ์ ระยะ 2  ต.นาตาขวัญ  อ.เมือง  จ.ระยอง</t>
  </si>
  <si>
    <t>โครงการสถานีสูบน้ำด้วยไฟฟ้า บ้านท้ายทุ่ง  ระยะ 2</t>
  </si>
  <si>
    <t>โครงการสร้างท่าเทียบเรือและตลาดกลางค้าสัตว์น้ำประมงเรือเล็กและประมงพื้นบ้าน จังหวัดระยอง</t>
  </si>
  <si>
    <t xml:space="preserve">โครงการสนับสนุนกิจกรรมคลินิกเกษตรเคลื่อนที่ในพระบรมราชานุเคราะห์ และกิจกรรมตามราชพิธี  ประจำปี  2553  </t>
  </si>
  <si>
    <t>โครงการส่งเสริมภูมิปัญญาทางบัญชีแก่เกษตรกรไทย</t>
  </si>
  <si>
    <t>โครงการเพิ่มอินทรีย์วัตถุในดินโดยใช้ปุ๋ยพืชสด</t>
  </si>
  <si>
    <t>โครงการส่งเสริมการเลี้ยงโคเนื้อในสวนผลไม้เพื่อเพิ่มรายได้ให้กับเกษตรกร</t>
  </si>
  <si>
    <t>โครงการสร้างและขยายเครือข่ายการตลาดผลิตภัณฑ์ชุมชนและสินค้าเกษตรจังหวัดระยอง</t>
  </si>
  <si>
    <t>โครงการจัดงานมหกรรมสินค้าสหกรณ์/กลุ่มเกษตรกร/กลุ่มอาชีพ</t>
  </si>
  <si>
    <t>โครงการอบรมสัมมนาผู้ประกอบการวิสาหกิจชุมชนและเครือข่ายวิสาหกิจชุมชนจังหวัดระยอง</t>
  </si>
  <si>
    <t>โครงการอบรมสัมมนาเพื่อเพิ่มศักยภาพการส่งเสริมวิสาหกิจชุมชนของหน่วยงานภาคี</t>
  </si>
  <si>
    <t>โครงการส่งเสริมและพัฒนาการแปรรูปผลผลิตเกษตรในกลุ่มแม่บ้านเกษตรกรและวิสาหกิจชุมชน</t>
  </si>
  <si>
    <t>โครงการสร้างและพัฒนาเครือข่ายสินค้าเกษตร</t>
  </si>
  <si>
    <t>โครงการผลิตกุ้งทะเลปลอดภัยได้มาตรฐานเพื่อการส่งออก</t>
  </si>
  <si>
    <t>โครงการบริหารจัดการและฟื้นฟูทรัพยากรสัตว์น้ำจืดในแหล่งน้ำโดยชุมชน</t>
  </si>
  <si>
    <t>โครงการขยายตลาดสินค้าเกษตร เกษตรแปรรูป และผลิตภัณฑ์ชุมชน</t>
  </si>
  <si>
    <t>โครงการขุดลอกคลองหนองเต่า อำเภอแกลง</t>
  </si>
  <si>
    <t>ประเด็นยุทธศาสตร์ที่ 3  :  พัฒนาและฟื้นฟูการท่องเที่ยว (ระยอง) อย่างยั่งยืน</t>
  </si>
  <si>
    <t>โครงการอาสาสมัคตำรวจบ้านเพื่อการท่องเที่ยว</t>
  </si>
  <si>
    <t>โครงการส่งเสริมปีท่องเที่ยวจังหวัดระยอง 2553</t>
  </si>
  <si>
    <t>โครงการปรับปรุงภูมิทัศน์บริเวณวงเวียนหลังโรงแรมสตาร์   ถนนราชชุมพล   อำเภอเมือง  จังหวัดระยอง</t>
  </si>
  <si>
    <t>โครงการเชื่อมต่อท่อประปาหมู่บ้าน   หมู่ที่ 14 ต.บางน้ำเปรี้ยว</t>
  </si>
  <si>
    <t>โครงการสาธารณูปโภค (ไฟฟ้า) โครงการบ้านมั่นคง  ชุมชนบ้านใหม่นากุ่ม  หมู่ 15  ต.บางปะกง อ.บางปะกง</t>
  </si>
  <si>
    <t>โครงการสาธารณูปโภค (ประปา) โครงการบ้านมั่นคง ชุมชนบ้านใหม่นากุ่ม  หมู่ 15  ต.บางปะกง อ.บางปะกง</t>
  </si>
  <si>
    <t>โครงการยกพื้น - สร้างรั้ว  วัดแสมขาว  ต.สองคลอง อ.บางปะกง</t>
  </si>
  <si>
    <t>โครงการก่อสร้างถนนลาดยางแบบแอสฟัลท์  หมู่ที่ 8  ตำบลบางน้ำเปรี้ยว  กว้าง 6 ม. ยาว 1,000 ม.ยาว 1,000  ม.</t>
  </si>
  <si>
    <t>โครงการก่อสร้างถนน คสล. จากถนนสายปากคลอง ท่าลาด - บริเวณบ้านนางลัดดา   วิมลภักดิ์    ม.1 ต.บางคา  อ.ราชสาส์น  ผิวจราจรกว้าง 3 ม. ระยะทาง 1,430 ม. หนา 0.15 ม.  หรือพื้นที่ คสล.ไม่น้อยกว่า 4,290 ตร.ม.  ไหล่ทางลงลูกรังตามสภาพ</t>
  </si>
  <si>
    <t>โครงการก่อสร้างถนนลาดยางแบบแอสฟัลท์ติก คอนกรีต  หมู่ที่ 6, 7  ต.หมอนทอง  (ถนนหมอนทอง) กว้าง 5 ม.  ยาว 1,000 ม. หนา 0.05 ม.</t>
  </si>
  <si>
    <t>โครงการทำถนนลูกรัง   หมู่ที่ 3   ต.หมอนทอง (ซอยชุมชนวันคลอง 18)  ยาว 500 ม.  กว้าง 4 ม. หนา 20 ลบ.ซม.</t>
  </si>
  <si>
    <t>โครงการสร้างถนนคอนกรีต  หมู่ที่ 1  ต.หมอนทอง (ถนนซอย หมู่ที่ 1  ฝั่งเหนือ)</t>
  </si>
  <si>
    <t>โครงการก่อสร้างถนน  ค.ส.ล.  หมู่ 4  (ซอยหน้าโบสถ์)  ตำบลคลองจุกกระเฌอ  อำเภอเมือง</t>
  </si>
  <si>
    <t>โครงการก่อสร้างถนน  ค.ส.ล.  หมู่ 1  (ซอยบ้านป้าประพิศ)  ตำบลคลองจุกกระเฌอ  อำเภอเมือง</t>
  </si>
  <si>
    <t>โครงการก่อสร้างถนนคอนกรีตเสริมเหล็ก  ภายในหมู่บ้านคันทรีโฮม  หมู่ 2  ตำบลบ้านโพธิ์</t>
  </si>
  <si>
    <t>โครงการซ่อมแซมถนนลาดยางแอสฟัลท์ติกคอนกรีตหมู่ 4 บ้านทรายหาย ถึงหมู่ที่ 5  บ้านหนองปลาตะเพียนต.ท่าทองหลาง</t>
  </si>
  <si>
    <t>โครงการก่อสร้างถนนลาดยางเคพซีล  ม.5  บ้านกระบกเตี้ย ต.ท่ากระดาน อ.สนามชัยเขต  เชื่อม ม.3ต.เขาหินซ้อน   อ.พนมสารคาม   ขนาดผิวจราจร กว้าง 6 เมตร  ยาว 500 เมตร  ไหล่ทางข้างละ 1 เมตร</t>
  </si>
  <si>
    <t>โครงการก่อสร้างถนนลาดยางแอสฟัลท์ติกคอนกรีต สายเกาะเด็ด   เชื่อมธารพูด   ม.7   ต.บ้านซ่อง อ.พนมสารคาม   กว้าง 4 เมตร   ยาว 550 เมตร</t>
  </si>
  <si>
    <t>โครงการก่อสร้างถนนลาดยางแอสฟัลท์ติกคอนกรีตต.ท่ากระดาน   สายหลังโรงเรียนพนมอดุลวิทยา 2ดำเนินการ 2 ช่อง  รวมระยะทาง  500  เมตร</t>
  </si>
  <si>
    <t>โครงการก่อสร้างสร้างถนนสาย ร.พ.ช.หัวลำพู-ลาดปลาเค้า    (ปรับปรุงถนนแคลปซีด้วยโอโวเลย์แสน์สติกคอนกรีต)  ม.2, 4  และ 5  ต.คลองเขื่อน</t>
  </si>
  <si>
    <t>โครงการขุดขยายอ่างเก็บน้ำสะพานนาค  ม. 8 ต.วังเย็น สายซอย 4    ม.3    ต.บ้านซ่อง   อ.พนมสารคาม กว้าง 4 เมตร   ยาว 800 เมตร</t>
  </si>
  <si>
    <t>โครงการก่อสร้างถนนลาดยางแอสฟัลท์ติกคอนกรีต สายซอย 4    ม.3    ต.บ้านซ่อง   อ.พนมสารคาม กว้าง 4 เมตร   ยาว 800 เมตร</t>
  </si>
  <si>
    <t>โครงการพัฒนาการให้บริการประชาชนนอกสถานที่และนอกเวลาราชการ</t>
  </si>
  <si>
    <t>โครงการก่อสร้างสะพานคอนกรีตเสริมเหล็กข้ามคลองประเวศบุรีรมย์  หมู่ 2 ต.คลองเปรง</t>
  </si>
  <si>
    <t>โครงการก่อสร้างถนนสายทางเข้าวัดนิโครธาราม(กระทุ่ม)  หมู่ 2 - 6 ต.วังตะเคียน</t>
  </si>
  <si>
    <t>โครงการก่อสร้างถนนลาดยางแอสฟัลท์ติก สาย บ.หนองเรือ - บ.เนินน้อย - บ.หนองปรือน้อย ต.ท่าตะเกียบ  ระยะทาง  4  กม.</t>
  </si>
  <si>
    <t>โครงการซ่อมแซมถนนลาดยาง กสช. สาย 6  ม.2  ต.บางโรง  อ.คลองเขื่อน (จากสะพานบ้านลุงผยอง-เชื่อมลาดยางแนวใหม่)  ขนาดกว้าง  4  เมตร  ยาว 870  เมตร</t>
  </si>
  <si>
    <t>โครงการก่อสร้างสะพาน  คสล.  ข้ามคลองตาสาย หมู่ที่ 14  ต.ท่าข้าม  ผิวจราจรกว้าง 8.00 ม. ทางเท้า กว้างข้างละ 0.75 ม.  ยาว 9.00 ม.  พร้อมเชิงลาด</t>
  </si>
  <si>
    <t>ปรับปรุงระบบน้ำประปา เพื่อให้น้ำที่มีคุณภาพ</t>
  </si>
  <si>
    <t>จ้างแรงงานท้องถิ่น ส่งเสริมการท่องเที่ยว</t>
  </si>
  <si>
    <t>แต่เห็นสมควรใช้งบ Function เนื่องจากเป็นงานประจำของหน่วยงาน (ไม่มีรายละเอียดโครงการ)</t>
  </si>
  <si>
    <t>จัดซื้อครุภัณฑ์ (เกียร์มอเตอร์)</t>
  </si>
  <si>
    <t>แก้ไขน้ำท่วมขัง</t>
  </si>
  <si>
    <t>โครงการ Local</t>
  </si>
  <si>
    <t xml:space="preserve">ฟื้นฟูลำน้ำและสิ่งแวดล้อม </t>
  </si>
  <si>
    <t>ส่งเสริมวัฒนธรรมและการท่องเที่ยว</t>
  </si>
  <si>
    <t>* โครงการสวนป่ายั่งยืนพลิกฟื้นเศรษฐกิจ  (สนง.ทสจ.)</t>
  </si>
  <si>
    <t>เพิ่อคุณภาพชีวิตที่ดีขึ้น</t>
  </si>
  <si>
    <t xml:space="preserve">เกิดการจ้างงาน เพื่อพัฒนาคุณภาพชีวิต </t>
  </si>
  <si>
    <t>จ้างแรงงาน อนุรักษ์ทรัพยากรธรรมชาติ</t>
  </si>
  <si>
    <t>เพิ่มผลผลิตทางประมง</t>
  </si>
  <si>
    <t>สนันสนุนการท่องเที่ยว</t>
  </si>
  <si>
    <t>ป้องกันตลิ่งชายฝั่ง</t>
  </si>
  <si>
    <t>ส่งเสริมการท่องเที่ยว</t>
  </si>
  <si>
    <t>เพิ่มพื้นที่สีเขียวในเมือง ลดมลภาวะ สุขภาพที่ดีของประชาชน</t>
  </si>
  <si>
    <t xml:space="preserve">ส่งเสริมการท่องเที่ยว </t>
  </si>
  <si>
    <t>การรักษาสิ่งแวดล้อมของชุมชน เพื่อคุณภาพชีวิตที่ดี</t>
  </si>
  <si>
    <t>พัฒนาและเพิ่มช่องทางการเพิ่มรายได้</t>
  </si>
  <si>
    <t>เพิ่อเพิ่มแหล่งอาหาร แหล่งทำกิน และรักษา สวล.</t>
  </si>
  <si>
    <t>การพัฒนาการเกษตร และรักษาสิ่งแวดล้อมของชุมชน เพื่อคุณภาพชีวิตที่ดี</t>
  </si>
  <si>
    <t>การพัฒนาการเกษตร และแหล่งการเพิ่มรายได้</t>
  </si>
  <si>
    <t>เป็นโครงสร้างพื้นฐานและอำนวยความสะดวกการขนส่งสินค้าเกษตรและอุตสาหกรรม</t>
  </si>
  <si>
    <t>สร้างมูลค่าเพิ่มกับสินค้าให้กับผลิตภัณฑ์ชุมชน</t>
  </si>
  <si>
    <t>เพิ่มมูลค่าสินค้า เพื่อการกระจายรายได้</t>
  </si>
  <si>
    <t>ลดรายจ่ายในการเกษตร</t>
  </si>
  <si>
    <t>เป็นโครงสร้างพื้นฐานและอำนวยความสะดวกการขนส่งสินค้าเกษตร</t>
  </si>
  <si>
    <t>พัฒนาการเกษตร  เพื่อเพิ่มผลผลิต</t>
  </si>
  <si>
    <t>พัฒนาอาชีพ เพื่อการเพิ่มรายได้ของประชาชน</t>
  </si>
  <si>
    <t>พัฒนาคุณภาพชีวิตของประชากร</t>
  </si>
  <si>
    <t>โครงการอบรม(2)</t>
  </si>
  <si>
    <t>โครงการอบรม/ดูงาน/ศึกษาวิจัย(3)</t>
  </si>
  <si>
    <t>เป็นงบบริหารจัดการของหน่วยงาน(9)</t>
  </si>
  <si>
    <t>งบบริหารจัดการของจังหวัดในการจัดทำแผนจังหวัด(10)</t>
  </si>
  <si>
    <t>เป็นโครงสร้างพื้นฐานและอำนวยความสะดวกทางด้านLogistic (11)</t>
  </si>
  <si>
    <t>โครงการพัฒนาศักยภาพการป้องกันและบรรเทาสาธารณภัย</t>
  </si>
  <si>
    <t>โครงการบูรณาการงานสร้างสุขภาพเชิงรุกในทุกชุมชน</t>
  </si>
  <si>
    <t xml:space="preserve">โครงการก่อสร้างลานกีฬาในร่มและปรับปรุงภูมิทัศน์สนามบิน 207 </t>
  </si>
  <si>
    <t>โครงการพัฒนาเมืองตราดน่าอยู่</t>
  </si>
  <si>
    <t>ก่อสร้างอาคารอเนกประสงค์ภายในฝูงบิน 207</t>
  </si>
  <si>
    <t>จัดซื้อรถบริการเคลื่อนที่สำหรับบริการผู้พิการ</t>
  </si>
  <si>
    <t>บ้านพักผู้พิการ</t>
  </si>
  <si>
    <t>* โครงการพัฒนาแหล่งน้ำเพื่อการเกษตรการป้องกันและแก้ไขปัญหาภัยแล้งและอุทกภัย</t>
  </si>
  <si>
    <t>* โครงการพัฒนาศักยภาพการป้องกันและบรรเทาสาธารณภัย</t>
  </si>
  <si>
    <t xml:space="preserve">* โครงการพัฒนาศักยภาพ อปพร.การป้องกันและบรรเทาสาธารณภัย </t>
  </si>
  <si>
    <t xml:space="preserve">* โครงการพัฒนาศักยภาพการป้องกันและบรรเทาสาธารณภัย พื้นที่หมู่เกาะช้าง </t>
  </si>
  <si>
    <t xml:space="preserve">* โครงการพัฒนาระบบการป้องกันและลดอุบัติเหตุทางถนนและน้ำ </t>
  </si>
  <si>
    <t xml:space="preserve">*  โครงการสร้างอาคารเก็บของสำรองจ่าย </t>
  </si>
  <si>
    <t>จัดซื้อของแจก</t>
  </si>
  <si>
    <t>ประเด็นยุทธศาสตร์ที่  3.พัฒนาสังคมให้เกิดความสงบเรียบร้อยปลอดภัย มั่นคงพร้อมเผชิญการเปลี่ยนแปลง</t>
  </si>
  <si>
    <t>โครงการก่อสร้างถนนลาดยางเคปซีลคันคลองชลประทานแยกซ้ายสายสอง หมู่ที่  13,5,7  และ  12  เริ่มจากเขตติดต่อตำบลท่าช้าง  ถึงเขตติดต่อตำบลศรีจุฬา</t>
  </si>
  <si>
    <t>โครงการก่อสร้างถนนลาดยางเคปซีลคันคลองชลประทานคลองเหมือง  หมู่ที่2,1,6  และ  9  เริ่มจากเขตติดต่อตำบลวังกระโจมถึงเขตติดต่อตำบลศรีจุฬา</t>
  </si>
  <si>
    <t>โครงการก่อสร้างถนนลาดยางผิวจราจรแอสฟัลติกคอนกรีต  สายคันคลองชลประทาน - ศูนย์การเรียนรู้เศรษฐกิจพอเพียง  ต.เกาะโพธิ์  อ.ปากลพี  จ.นครนายก</t>
  </si>
  <si>
    <t>เป็นโครงสร้างพื้นฐานและอำนวยความสะดวกการขนส่งของประชาชน</t>
  </si>
  <si>
    <t>โครงการก่อสร้างถนนลาดยางผิวจราจรแอสฟัลติกคอนกรีต  สายเลียบคลอง 22  ฝั่งใต้  ต.พระอาจารย์  อ.องครักษ์</t>
  </si>
  <si>
    <t>โครงการก่อสร้างถนนลาดยางผิวจราจรแอสฟัลติกคอนกรีต  สาย บ.ท่าขอน  ม.6 - ม.7  ต.เกาะโพธิ์  อ.ปากพลี</t>
  </si>
  <si>
    <t xml:space="preserve">โครงการก่อสร้างถนนลาดยางผิวจราจรแอสฟัลติกคอนกรีต  สาย บุหย่อง - คลองแสง  ต.เขาพระ        อ.เมือง </t>
  </si>
  <si>
    <t>โครงการก่อสร้างถนนลาดยางผิวจราจรแอสฟัลติกคอนกรีตสายทุ่งกระโปร่งบ้านคลองส่ง ต.ป่าขะ    อ.บ้านนา</t>
  </si>
  <si>
    <t>โครงการก่อสร้างถนนลาดยางผิวจราจรแอสฟัลติกคอนกรีตสายเหล่าเดิ่น  ต.หนองแสง อ.ปากพลี</t>
  </si>
  <si>
    <t>โครงการก่อสร้างบำรุงรักษาถนนสายบ้านขาม-ตอไม้แดง  ต.เขาพระ  อ.เมือง</t>
  </si>
  <si>
    <t>โครงการพัฒนาสถานแสดงพันธุ์สัตว์น้ำระยองเพื่อการท่องเที่ยวเชิงอนุรักษ์</t>
  </si>
  <si>
    <t>โครงการก่อสร้างถนนลาดยาง สายแยก ทล.344- บ.ชุมแสง อ.เขาชะเมา จ.ระยอง  ระยะทาง 3.400 กม.</t>
  </si>
  <si>
    <t>โครงการก่อสร้างแนวกำแพงกันดิน คสล. บริเวณหาดพยูน (หน้าศาลาหลวงเตี่ย)</t>
  </si>
  <si>
    <t>โครงการก่อสร้างสวนสุขภาพชุมชนบริเวณหาดน้ำริน หมู่ที่ 4  ตำบลบ้านฉาง  อำเภอบ้านฉาง  จังหวัดระยอง</t>
  </si>
  <si>
    <t>โครงการสวนสุขภาพข้างสำนักเทศบาลตำบลพลา  อ.บ้านฉาง  จ.ระยอง</t>
  </si>
  <si>
    <t>โครงการพัฒนาสถานประกอบการธุรกิจบริการด้านสุขภาพในแหล่งท่องเที่ยว สะอาด ปลอดภัย</t>
  </si>
  <si>
    <t>โครงการเที่ยวระยองในมุมที่ไม่เคยเห็น</t>
  </si>
  <si>
    <t xml:space="preserve">โครงการค้นหาจุดสำคัญทางประวัติศาสตร์ในจังหวัด เพื่อจัดเป็นจุดที่ท่องเที่ยว  </t>
  </si>
  <si>
    <t>โครงการก่อสร้างถนน/ลานจอดรถและปรับปรุงภูมิทัศน์พร้อมไฟฟ้าแสงสว่างภายในอุทยานแห่งชาติเขาแหลมหญ้า-หมู่เกาะเสม็ด</t>
  </si>
  <si>
    <t>โครงการพัฒนาและปรับปรุงภูมิทัศน์ เพื่อการท่องเที่ยวอย่างยั่งยืน บริเวณหาดแม่รำพึง  ในเขตอุทยานแห่งชาติเขาแหลมหญ้า-หมู่เกาะเสม็ด</t>
  </si>
  <si>
    <t>ประเด็นยุทธศาสตร์ที่ 4  :  สร้างเสริมสังคม (ระยอง) ให้มีคุณธรรมนำความรู้ สู่การดำรงชีวิตตามแนวปรัชญาเศรษฐกิจพอเพียง</t>
  </si>
  <si>
    <t>โครงการส่งเสริมการจัดการเรียนการสอนแบบบูรณาการโดยใช้วิทยากรในท้องถิ่น</t>
  </si>
  <si>
    <t>โครงการเพิ่มประสิทธิภาพในการสร้างความปลอดภัยให้ประชาชน</t>
  </si>
  <si>
    <t>โครงการอาสาสมัครตำรวจบ้านด้านภัยอาชญากรรมและยาเสพติด</t>
  </si>
  <si>
    <t>โครงการยกระดับคุณภาพชีวิต</t>
  </si>
  <si>
    <t>โครงการสร้างความสามารถของประชาชนในการพึ่งตนเอง</t>
  </si>
  <si>
    <t>โครงการสานสัมพันธ์สายใยคนทุกวัยในครอบครัวและศูนย์ 3 วัยสายใยรักแห่งครอบคัว หนองตะพาน อำเภอบ้านค่าย</t>
  </si>
  <si>
    <t>โครงการพัฒนาปลูกฝังคุณธรรม ความสำนึกในความเป็นชาติไทยและวิถีชีวิตตามหลักปรัชญาเศรษฐกิจพอเพียง</t>
  </si>
  <si>
    <t>โครงการเฝ้าระวังและแก้ไขปัญหาเยาวชนที่มีพฤติกรรมเสี่ยง</t>
  </si>
  <si>
    <t>โครงการค่ายเยาวชนคนดีคนเก่งของครอบครัว/ชุมชน/สังคม</t>
  </si>
  <si>
    <t>โครงการครอบครัวคุณธรรมนำสังคมไทยเข้มแข็ง (พาลูกหลานเข้าโบสถ์/มัสยิต)</t>
  </si>
  <si>
    <t>โครงการพัฒนาประสิทธิภาพการบริหารจัดการภาครัฐ จังหวัดระยอง</t>
  </si>
  <si>
    <t>โครงการจัดตั้งศูนย์บริการร่วมจังหวัดระยอง</t>
  </si>
  <si>
    <t>โครงการกำจัดวัชพืชในแหล่งน้ำ  ต.โพธิ์แทน</t>
  </si>
  <si>
    <t xml:space="preserve">โครงการขุดลอกคลองสมเด็จย่า  ม.1  ต.บางลูกเสือ
</t>
  </si>
  <si>
    <t>โครงการยุวเกษตรกรส่งเสริมรายได้ให้แก่ชุมชน</t>
  </si>
  <si>
    <t>สอคล้องกับยุทธศาสตร์ แต่เห็นสมควรใช้งบ Function(ปลูกผักสวนครัว)</t>
  </si>
  <si>
    <t>โครงการส่งเสริมพัฒนาการผลิตข้าว</t>
  </si>
  <si>
    <t>โครงการอบรม/ซื้อครุภัณฑ์(เครื่องนวดข้าว,ปูนมาร์ล)</t>
  </si>
  <si>
    <t>โครงการส่งเสริมพัฒนาการผลิตมะปรางหวานมะยงชิด</t>
  </si>
  <si>
    <t>ใช้งบเพื่อการบริหารงานราชการ(งานประจำ)โครงการอบรม</t>
  </si>
  <si>
    <t>โครงการส่งเสริมการผลิตและประชาสัมพันธ์ไม้ดอก-ไม้ประดับ</t>
  </si>
  <si>
    <t>โครงการส่งเสริมอาชีพพื้นที่รับน้ำเขื่อนขุนด่านปราการอันเนื่องมาจากพระราชดำริ (กิจกรรมส่งเสริมการปลูกพืชฤดูแล้ง)</t>
  </si>
  <si>
    <t>โครงการส่งเสริมอาชีพพื้นที่รับน้ำเขื่อนขุนด่านปราการชลอันเนื่องมาจากพระราชดำริ กิจกรรมส่งเสริมปรับปรุงคุณภาพข้าว</t>
  </si>
  <si>
    <t>โครงการรณรงค์ป้องกันกำจัดโรคไข้หวัดนก</t>
  </si>
  <si>
    <t>จัดซื้อครุภัณฑ์(ยาฆ่าเชื้อ,เครื่องแต่งกาย,เครื่องพ่นยา)</t>
  </si>
  <si>
    <t>โครงการสร้างถนนคอนกรีตเสริมเหล็ก หมู่ 7 ต.เขาดินอ.บางปะกง  เป็นถนนคอนกรีตเสริมเหล็ก  กว้าง 4 ม.ยาว 500 ม.</t>
  </si>
  <si>
    <t>โครงการปรับพื้นที่ (ถมดิน) เพื่อเตรียมความพร้อมสำหรับการก่อสร้างอาคารทีว่าการอำเภอพนมสารคาม (หลังใหม่)</t>
  </si>
  <si>
    <t>โครงการปรับปรุงขยายสะพาน คสล. ข้ามคลองหนึ่ง หมู่ 6 ต.คลองอุดมชลจร</t>
  </si>
  <si>
    <t>โครงการฐานข้อมูลเศรษฐกิจเพื่อการกำหนดนโยบายและวางแผนพัฒนาเศรษฐกิจจังหวัด</t>
  </si>
  <si>
    <t xml:space="preserve">โครงการก่อสร้างท่อเหลี่ยมข้ามคลองวังซุง  ม.5 ต.เสม็ดใต้ </t>
  </si>
  <si>
    <t>โครงการก่อสร้างถนนลาดยางแอสฟัลท์ติกคอนกรีต หนองชุมพร ซ.1  เชื่อม ซ.2  ม.12   ต.ปากน้ำ ระยะทางประมาณ  465  เมตร</t>
  </si>
  <si>
    <t>โครงการถนน  คสล.  หมู่ 3  ตำบลเกาะไร่</t>
  </si>
  <si>
    <t xml:space="preserve">โครงการขุดลอกคลองส่งน้ำบ้านโรงดอน   หมู่ที่ 14 ต.บางน้ำเปรี้ยว </t>
  </si>
  <si>
    <t>โครงการเพิ่มประสิทธิภาพของปลัดอำเภอและเจ้าพนักงานปกครองในการสร้างการมีส่วนร่วมของบุคลากรของส่วนราชการหน่วยงานภาคเอกชน/องค์กรภาคประชาชนที่เป็นภาคีพัฒนา  เพื่อสนับสนุนการบริหารงานจังหวัดแบบบูรณาการ</t>
  </si>
  <si>
    <t>โครงการการส่งเสริมโอกาสการรับรู้ข้อมูลข่าวสาร</t>
  </si>
  <si>
    <t>ใช้งบเพื่อการบริหารงานราชการ(งานประจำ) เป็นการซื้อคุรุภัณฑ์,ป้ายประชาสัมพัมพันธ์</t>
  </si>
  <si>
    <t>โครงการสร้างศูนย์เรียนรู้ชุมชน</t>
  </si>
  <si>
    <t>ก่อสร้างศูนย์ชุมชน(ไม่ได้สร้างรายได้)</t>
  </si>
  <si>
    <t>โครงการส่งเสริมการท่องเที่ยวจังหวัดนครนายก ปีงบประมาณ  พ.ศ.2553</t>
  </si>
  <si>
    <t>ใช้งบเพื่อการบริหารงานราชการ(จัดทำวีซีดี,แผนพับ,ประชาสัมพันธ์)</t>
  </si>
  <si>
    <t>โครงการฝึกอบรมเพิ่มประสิทธิภาพคณะกรรมการศูนย์ประสานงานองค์การชุมชน  (ศอช.อ.และศอช.จ.)</t>
  </si>
  <si>
    <t>โครงการฝึกอบรมเพิ่มประสิทธิภาพคณะกรรมการศูนย์ประสานงาน  องค์การชุมชน (ศอช.ต.)</t>
  </si>
  <si>
    <t>โครงการฝึกอบรมเพิ่มประสิทธิภาพ   อาสาพัฒนาชุมชน/ผู้นำอาสาพัฒนา ชุมชน</t>
  </si>
  <si>
    <t>โครงการพัฒนาศักยภาพกองทุนชุมชน(ม.7 ต.ป่าขะ)</t>
  </si>
  <si>
    <t>โครงการพัฒนาความเข้มแข็งกองทุนชุมชนเพื่อพัฒนาเป็นสถาบันการเงินชุมชน (ม.3 ต.เขาเพิ่ม)</t>
  </si>
  <si>
    <t>ใช้งบเพื่อการบริหารงานราชการ(อบรม/ดูงาน)</t>
  </si>
  <si>
    <t>โครงการพัฒนาศักยภาพกองทุนชุมชน(ต.บางอ้อ)</t>
  </si>
  <si>
    <t>โครงการพัฒนาศักยภาพกองทุนชุมชน(ต.บ้านพริก)</t>
  </si>
  <si>
    <t>โครงการพัฒนาศักยภาพผู้นำชุมชน(ม.1-10  ต.ศรีกะอาง)</t>
  </si>
  <si>
    <t>โครงการพัฒนาศักยภาพกองทุนชุมชน(ม.5 ต.บ้านนา)</t>
  </si>
  <si>
    <t>โครงการขับเคลื่อนปรัชญาเศรษฐกิจพอเพียงและจัดการสิ่งแวดล้อมแบบยั่งยืนในชุมชน</t>
  </si>
  <si>
    <t>โครงการส่งเสริมการใช้มาตรการใช้มาตรการด้านกฎหมายในการจัดการปัญหาสิ่งแวดล้อม</t>
  </si>
  <si>
    <t>โครงการพัฒนาปรับปรุงสถานที่และสิ่งแวดล้อมค่ายลูกเสือจังหวัดนครนายก (ค่ายลูกเสือสาริกา)</t>
  </si>
  <si>
    <t>ใช้งบเพื่อการบริหารงานราชการ(สร้างอาคารที่พัก,ปรับปรุงภูมิทัศน์)</t>
  </si>
  <si>
    <t>ก่อสร้าง BOX  Culvert ขนาด 2 ช่อง ม. 1 ต. ดงกระทงยาม  (เพื่อระบายน้ำเพื่อป้องกันน้ำท่วม และแก้ไขปัญหาภัยแล้ง  พท. 2,752 ไร่)</t>
  </si>
  <si>
    <t>ก่อสร้างฝาย ม. 3 ต. กรอกสมบูรณ์</t>
  </si>
  <si>
    <t>ก่อสร้างฝายน้ำล้นแบบ มข  2527 ม.7 ต. ศรีมหาโพธิ</t>
  </si>
  <si>
    <t>ก่อสร้างท่อเหลี่ยมระบายน้ำพร้อมประตูระบายน้ำ  ม. 4  ต. สัมพันธ์  (ขนาด กว้าง 1.8*2.4 เมตร)</t>
  </si>
  <si>
    <t>ขุดลอกคลองโสม ม. 7 ม. 6 ทดหลวง ต. ศรีมหาโพธิ  (พท. 280 ไร่)</t>
  </si>
  <si>
    <t>ขุดสระเก็บน้ำ หมู่ 3 ตำบลหนองโพรง  (ขนาด 80*100 ม.)  เป้าหมาย  198  ครัวเรือน</t>
  </si>
  <si>
    <t>ขุดสระเก็บน้ำ  ม.  1  ต. หัวหว้า</t>
  </si>
  <si>
    <t xml:space="preserve"> ขุดลอกคลองสาธารณประโยชน์  บ้านปรือวายใหญ่ ม. 8 - ม. 9 ต. หนองโพรง (ลึก 3 ม.)</t>
  </si>
  <si>
    <t>ก่อสร้างท่อระบายน้ำพร้อมบ่อพัก ม. 7 ต. ศรีมหาโพธิ  บนถนนสาย โคกขวาง 304  (บ่อพัก 25 บ่อ)</t>
  </si>
  <si>
    <t>ขุดสระเก็บน้ำ  ม. 6  ต. หัวหว้า (กว้าง 90 ม. ยาว 90 ม. ลาดเอียง1/2 พท. 5 ไร่)</t>
  </si>
  <si>
    <t>ขุดลอกคลองหนองแห้ง - คลองหนองจระเข้ หมู่ 2 บ้านเหนือ หมู่ 3 บ้านใหม่ ต. ดงกระทงยาม (ความยาว 3,000 ม.  375 คร.)</t>
  </si>
  <si>
    <t>ก่อสร้างเขื่อนป้องกันตลิ่งริมแม่น้ำปราจีนบุรี บริเวณบ้านปากแพรก ม. 3  ต. กบินทร์</t>
  </si>
  <si>
    <t>ก่อสร้างเขื่อนป้องกันตลิ่งริมแม่น้ำปราจีนบุรี ม. 2 บ้านหาดยาง ต.หาดยาง อ. ศรีมหาโพธิ</t>
  </si>
  <si>
    <t>ก่อสร้างเขื่อนป้องกันตลิ่งริมแม่น้ำบางปะกง บริเวณข้างประปาเทศบาลตำบลบ้านสร้าง อ. บ้านสร้าง</t>
  </si>
  <si>
    <t xml:space="preserve"> ฟื้นฟูสภาพแวดล้อมของแม่น้ำลำคลองในลุ่มแม่น้ำปราจีนบุรี  </t>
  </si>
  <si>
    <t>ขุดลอกคลองพรมสุขสว่าง  หมู่ที่ 2,4,9  ต.บางกระเบา อ. บ้านสร้าง  กว้าง  14 เมตร ยาว 3,000 เมตร</t>
  </si>
  <si>
    <t xml:space="preserve"> ขุดลอกคลองบ้าน หมู่ที่ 2 ต. บางเตย อ. บ้านสร้าง  กว้าง  8 เมตร  ยาว  3,000 เมตร  ลึก  2  เมตร</t>
  </si>
  <si>
    <t xml:space="preserve"> ขุดลอกคลองบางไซร์  หมู่ที่  4,8  ต. บางยาง  อ. บ้านสร้าง (กว้าง 10 ม. ยาว 3,185 ม. ลึก 2 เมตร ลาดเอียง 1:2 เมตร)</t>
  </si>
  <si>
    <t>1.36  ขุดลอกคลองบางขาม  ต. บางขาม อ. บ้านสร้าง (กว้าง 10 เมตร ยาว 10 กม.)</t>
  </si>
  <si>
    <t>ก่อสร้างฝายน้ำล้นเพื่อการเกษตรหมู่ที่ 2 ต. แก่งดินสอ  (460  คร. พท. 6,000 ไร่)</t>
  </si>
  <si>
    <t xml:space="preserve"> ก่อสร้างฝายน้ำล้นเพื่อการเกษตรหมู่ที่ 4 ต. แก่งดินสอ</t>
  </si>
  <si>
    <t>ขุดลอกคลองเพื่อเก็บกักน้ำใช้ในการอุปโภคบริโภคและการเกษตรกรรม  อำเภอกบินทร์บุรี  จำนวน  11  แห่ง</t>
  </si>
  <si>
    <t>ส่งเสริมการใช้หัวเชื้อจุลินทรีย์ย่อยสลายตอซังข้าวแทนการเผาเพื่อปรับปรุงดินและลดภาวะโลกร้อน</t>
  </si>
  <si>
    <t>โครงการศึกษาวิจัย</t>
  </si>
  <si>
    <t>โครงการอบรม</t>
  </si>
  <si>
    <t>สนับสนุน/ไม่สนับสนุน</t>
  </si>
  <si>
    <t>F</t>
  </si>
  <si>
    <t>N</t>
  </si>
  <si>
    <t>Y</t>
  </si>
  <si>
    <t>1=ใช่</t>
  </si>
  <si>
    <t>0=ไม่ใช่</t>
  </si>
  <si>
    <t>จัดงานเทศกาลมาฆปูรมีศรีปราจีน</t>
  </si>
  <si>
    <t>สำรวจออกแบบเมืองโบราณสถานศรีมโหสถ</t>
  </si>
  <si>
    <t xml:space="preserve">การจัดงานเฉลิมฉลองลายพระหัตถ์   </t>
  </si>
  <si>
    <t>โครงการถนนลาดยางแบบแคพซิลสายบ้านสมอเซ ฝั่งตะวันออก   ช่วงหมู่ 8   ถึงสะพานข้ามหน้าวัด เปรงไพบูลย์    ตำบลคลองเปรง   อำเภอเมือง  กว้าง 6 เมตร  ยาว 750 เมตร สุวรณภูมิอย่างมีศักยภาพ</t>
  </si>
  <si>
    <t>แก้ไขปัญหากัดเซาะตลิ่งชายฝั่งทะเล(51)</t>
  </si>
  <si>
    <t>โครงการอบรม/วิจัย(50)</t>
  </si>
  <si>
    <t>ส่งเสริมการท่องเที่ยว (52)</t>
  </si>
  <si>
    <t>โครงการอบรม/ซื้ออุปกรณ์ (53)</t>
  </si>
  <si>
    <t>สอดคล้องกับยุทธศาสตร์ แต่ไม่ได้สร้างงานอย่างเร่งด่วน และเป็นงานประจำของหน่วยงาน (54)</t>
  </si>
  <si>
    <t>โครงการอบรม/ประชุม (55)</t>
  </si>
  <si>
    <t>โครงการซื้อครุภัณฑ์ (เชื้อจุลินทรีย์) (55)</t>
  </si>
  <si>
    <t>ความสอดคล้องของยุทธศาสตร์กับเป้าหมายไม่ตรงกัน (40)</t>
  </si>
  <si>
    <t>เป็นงบบริหารจัดการของหน่วยงาน (6)</t>
  </si>
  <si>
    <t>ขาดแนวทางการดำเนินงานที่ชัดเจน (5)</t>
  </si>
  <si>
    <t>ขาดรายละเอียดโครงการ (7)</t>
  </si>
  <si>
    <t>โครงการอบรม (12)</t>
  </si>
  <si>
    <t>ประเด็นยุทธศาสตร์ที่   1  เมืองงามชายแดนบูรพา</t>
  </si>
  <si>
    <t>บำรุงรักษาผิวทางจราจรลาดยาง สาย ปจ 4134  บ. สี่แยกดงบัง - บ. คำสวนอ้อย ต. ดงบัง (ผิวจราจรกว้าง 5 ม. ยาว 7,050 ม.)</t>
  </si>
  <si>
    <t xml:space="preserve">เสริมถนนดินพร้อมก่อสร้างถนนคอนกรีตต่อจากถนนคอนกรีตเดิม-บ้านนางจะ สายสถานีรถไฟสายเก่า ม. 7 ต. บ้านสร้าง </t>
  </si>
  <si>
    <t>ก่อสร้างถนนคอนกรีตเสริมเหล็ก (สายทางลัดบ้านพยาวัง) ม. 2 ต. บ้านทาม</t>
  </si>
  <si>
    <t>ก่อสร้างถนนคอนกรีตเสริมเหล็กภายในหมู่บ้าน อำเภอกบินทร์บุรี  จำนวน  6  แห่ง</t>
  </si>
  <si>
    <t>ประเด็นยุทธศาสตร์ที่   2  ประตูสู่อินโดจีน</t>
  </si>
  <si>
    <t xml:space="preserve"> โครงการพัฒนาตลาดโรงเกลือ</t>
  </si>
  <si>
    <t>ส่งเสริมการค้าชายแดน (ก่อสร้างหลังคา/ไฟฟ้า)</t>
  </si>
  <si>
    <t>โครงการแก้ปัญหาน้ำท่วมตลาดโรงเกลือ</t>
  </si>
  <si>
    <t>โครงการ ก่อสร้างถนนลาดยางเข้าจุดผ่อนปรนบ้านเขาดิน อ.คลองหาด จ.สระแก้ว ระยะทาง 6.800 กม.</t>
  </si>
  <si>
    <t>โครงการขาดรายละเอียด และไม่มีผู้รับผิดชอบโครงการที่ชัดเจน</t>
  </si>
  <si>
    <t>โครงการปรับปรุงและพัฒนาจุดผ่อนปรนเพื่อส่งเสริมการค้าชายแดนและการท่องเที่ยวจุดผ่อนปรนบ้านตาพระยา</t>
  </si>
  <si>
    <t>โครงการปรัชญาเศรษฐกิจพอเพียง : ภูมิคุ้มกันเพื่อรองรับภาวะวิกฤตเศรษฐกิจภาคธุรกิจเอกชน</t>
  </si>
  <si>
    <t>โครงการการส่งเสริมความปลอดภัยอาชีวอนามัย และสภาพแวดล้อมการทำงานในสถานบริการเกี่ยวเนื่องกับธุรกิจโรงแรม</t>
  </si>
  <si>
    <t>โครงการส่งเสริมและสนับสนุนกลไกการจัดการความขัดแย้งของชุมชน</t>
  </si>
  <si>
    <t>โครงการ  จัดการแข่งขันวิ่งเขื่อนขุนด่านปราการชลมินิฮาลฟ์มาราธอน</t>
  </si>
  <si>
    <t>โครงการจัดการแข่งขันกีฬาระหว่างหน่วยงานราชการ รัฐวิสาหกิจ  เอกชน  “สุพรรณิกาเกมล์”</t>
  </si>
  <si>
    <t>โครงการจัดเตรียมนักกีฬาเข้าร่วมการแข่งขันกีฬานักเรียนนักศึกษาแห่งประเทศไทย(รอบคัดเลือกตัวแทนเขตการแข่งขันที่ 2)</t>
  </si>
  <si>
    <t>โครงการ  แอโรบิกรวมพลคนรักแม่</t>
  </si>
  <si>
    <t>ใช้งบเพื่อการบริหารงานราชการ(ออกกำลังกาย 1 ครั้ง)</t>
  </si>
  <si>
    <t>โครงการ สร้างภูมิคุ้มกันโดยการทำบัญชีครัวเรือน</t>
  </si>
  <si>
    <t>โครงการพัฒนาศักยภาพผู้สูงวัยในการทำงาน</t>
  </si>
  <si>
    <t>โครงการอบรม/จัดนิทรรศการ</t>
  </si>
  <si>
    <t>โครงการส่งเสริมการจัดสวัสดิการด้านที่อยู่อาศัยให้แก่ผู้สูงอายุ</t>
  </si>
  <si>
    <t>ซ่อมแซมบ้านคนชรา</t>
  </si>
  <si>
    <t>โครงการส่งเสริมปลูกไม้กฤษณา  เพื่อลด  ปัญหาสังคม  ของจังหวัดนครนายก</t>
  </si>
  <si>
    <t>โครงการ  ก่อสร้างประปาผิวดินขนาดกลางแบบมีเข็ม  พร้อมท่อเมน  ม.6,7,8,9  ต.บางลูกเสือ</t>
  </si>
  <si>
    <t>มีน้ำไว้ใช้สำหรับการอุปโภคบริโภค</t>
  </si>
  <si>
    <t xml:space="preserve">โครงการ  ขยายท่อเมนประปา  ม.  13  ต.ศีรษะกระบือ
</t>
  </si>
  <si>
    <t>โครงการ  จัดหาภาชนะใส่น้ำดื่ม  ม.9  ต.บึงศาล</t>
  </si>
  <si>
    <t>จัดซื้อครุภัณฑ์(ภาชนะใส่น้ำดื่ม)</t>
  </si>
  <si>
    <t>โครงการ  สร้างลานกีฬาเอนกประสงค์</t>
  </si>
  <si>
    <t xml:space="preserve">โครงการ เสริมสร้างสุขภาพ  ประชาชนตำบลเขาเพิ่ม ห่างไกลโรค         </t>
  </si>
  <si>
    <t>โครงการการมีส่วนร่วมของภาคประชาชนในการจัดสวัสดิการสังคม</t>
  </si>
  <si>
    <t>ศึกษา/วิจัย/ประชุม</t>
  </si>
  <si>
    <t>โครงการปลูกจิตอาสาพัฒนานครนายกในองค์การเอกชน</t>
  </si>
  <si>
    <t>โครงการก่อสร้างถนนคอนกรีตเสริมเหล็ก (คสล.)  ม.4  เชื่อม  ม.12  ต.บางลูกเสือ  อ.องครักษ์</t>
  </si>
  <si>
    <t>โครงการจัดหาครุภัณฑ์การแพทย์ที่จำเป็นของโรงพยาบาลบ้านนา</t>
  </si>
  <si>
    <t>จัดซื้อครุภัณฑ์(เครื่องตรวจอวัยะภายใน,เครื่องนึ่งฆ่าเชื้อ,เครื่องอัลตร้าซาวด์</t>
  </si>
  <si>
    <t>โครงการจัดหาครุภัณฑ์การแพทย์ที่จำเป็นของโรงพยาบาลองครักษ์</t>
  </si>
  <si>
    <t>จัดซื้อครุภัณฑ์(เครื่องกระดุ้นหัวใจ,เครื่องบันทึกการบิดตัวของมดลูก)</t>
  </si>
  <si>
    <t>โครงการจัดหาครุภัณฑ์การแพทย์ที่จำเป็นของโรงพยาบาลปากพลี</t>
  </si>
  <si>
    <t>จัดซื้อครุภัณฑ์(เครื่องกระตุกหัวใจ)</t>
  </si>
  <si>
    <t>โครงการผลิตและจำหน่ายไฟฟ้าจากเซลล์พลังงานแสงอาทิตย์หลังอาคารศาลากลางจังหวัดและอาคารของรัฐ</t>
  </si>
  <si>
    <t>โครงการเพิ่มประสิทธิภาพการปฏิบัติราชการของจังหวัดนครนายกปีงบประมาณ พ.ศ.2553</t>
  </si>
  <si>
    <t>ใช้งบเพื่อการบริหารงานราชการ(งานประจำ โดยเป็นการจ้างเหมาเอกชน)</t>
  </si>
  <si>
    <t xml:space="preserve">โครงการพัฒนาศักยภาพการปฏิบัติงานศูนย์รับแจ้งเหตุ 191 </t>
  </si>
  <si>
    <t>ใช้งบเพื่อการบริหารงานราชการ(งานประจำ) เป็น ค่าสาธารณูปโภค</t>
  </si>
  <si>
    <t>ประเด็นยุทธศาสตร์ที่ 4 :  ส่งเสริมพัฒนาสู่การเป็นศูนย์การศึกษาเรียนรู้คู่คุณธรรมของชุมชน</t>
  </si>
  <si>
    <t>โครงการส่งเสริมและพัฒนาการเรียนรู้สำหรับนักเรียน</t>
  </si>
  <si>
    <t>จัดซื้อครุภัณฑ์(คอมพิวเตอร์ โปรเจ็คเตอร์)</t>
  </si>
  <si>
    <t>โครงการศึษาดูงานด้านเศรษฐกิจพอเพียง กำนันผู้ใหญ่บ้าน ฯลฯ</t>
  </si>
  <si>
    <t>โครงการอบรมเพิ่มประสิทธิภาพคณะกรรมการหมู่บ้าน (กม.)</t>
  </si>
  <si>
    <t xml:space="preserve">โครงการคืนคนดีสู่สังคม </t>
  </si>
  <si>
    <t>โครงการอบรม/ฝึกอาชีพ</t>
  </si>
  <si>
    <t>โครงการอบรมค่ายคุณธรรม จริยธรรม</t>
  </si>
  <si>
    <t>โครงการอุดหนุนการจัด  กิจกรรมวันสำคัญทาง  พระพุทธศาสนา  - วันมาฆบูชา วันวิสาขบูชา- วันอาสาฬหบูชา</t>
  </si>
  <si>
    <t>โครงการเผยแผ่พระพุทธศาสนาเชิงรุก</t>
  </si>
  <si>
    <t xml:space="preserve">โครงการ  ฝึกอบรมคณะกรรมการสตรี ต.บางลูกเสือ
</t>
  </si>
  <si>
    <t>โครงการเสริมสร้างคุณธรรมนำชุมชนอิสลามเข้มแข็ง</t>
  </si>
  <si>
    <t>โครงการอบรมบุคลากรทางวัฒนธรรมท้องถิ่น</t>
  </si>
  <si>
    <t>โครงการยุวมัคคุเทศก์การท่องเที่ยวจังหวัดนครนายกแบบยั่งยืน</t>
  </si>
  <si>
    <t>โครงการอบรมและจัดทำคู่มือการเรียนการสอน</t>
  </si>
  <si>
    <t>โครงการศึกษาดูงานโครงการพระราชดำริของหมู่บ้านอำเภอองครักษ์</t>
  </si>
  <si>
    <t>1.1โครงการเพิ่มศักยภาพศูนย์เรียนรู้เศรษฐกิจพอเพียงเฉลิมพระเกียรติพระบาทสมเด็จพระเจ้าอยู่หัวฯ</t>
  </si>
  <si>
    <t>โครงการอบรม/จัดซื้ออุปกรณ์ออกกำลังกาย,เตาผลิตก๊าซชีวภาพ,จัดทำซื่อประชาสัมพันธ์</t>
  </si>
  <si>
    <t>1.2โครงการพัฒนาศักยภาพการบริหารจัดการตามแนวปรัชญาเศรษฐกิจพอเพียง</t>
  </si>
  <si>
    <t>โครงการอบรม/ดูงาน/ประชุม</t>
  </si>
  <si>
    <t>โครงการก่อสร้างถนนลาดยางผิวจราจรแบบแอสฟัลท์ติกคอนกรีต   สายเลียงคลอง 15  (ฝั่งตะวันตก) เชื่อมต่อสายเลียบคลองหกวา  บริเวณหมู่ที่ 15  ต.บึงน้ำรักษ์  กว้าง 5 เมตร  ยาว 1,070 ม.  ยาว 0.05 ม. หรือผิวจราจรไม่น้อยกว่า 5,350  ตร.ม.</t>
  </si>
  <si>
    <t>GPP มีงบประมาณของ Function แล้ว</t>
  </si>
  <si>
    <t>มีงบ Function แล้ว</t>
  </si>
  <si>
    <t>แก้ไขปัญหาการขาดแคลนน้ำในพื้นที่</t>
  </si>
  <si>
    <t>L</t>
  </si>
  <si>
    <t>เป็นโครงการขนาดเล็กสมควรให้พิจารณาใช้งบของ อปท.</t>
  </si>
  <si>
    <t xml:space="preserve">เพื่อพัฒนาคุณภาพชีวิตของประชาชน </t>
  </si>
  <si>
    <t>แก้ไขปัญหาน้ำท่วมขัง</t>
  </si>
  <si>
    <t>โครงการประชุม/สัมมนา</t>
  </si>
  <si>
    <t xml:space="preserve">เป็นโครงสร้างพื้นฐานและอำนวยความสะดวกทางด้านLogistic </t>
  </si>
  <si>
    <t xml:space="preserve">โครงการขุดสระเก็บน้ำหนองตาฟอง ม.5ต.เมืองใหม่ อ.ราชสาส์น  </t>
  </si>
  <si>
    <t>แก้ปัญหาขาดแคลนน้ำในพื้นที่</t>
  </si>
  <si>
    <t>งบบริหารจัดการของจังหวัด</t>
  </si>
  <si>
    <t>สนับสนุนการท่องเที่ยว</t>
  </si>
  <si>
    <t>เพื่อการจราจรที่ดี</t>
  </si>
  <si>
    <t>โครงกาจัดซื้อครุภัณฑ์(รถยนต์)</t>
  </si>
  <si>
    <t>ส่งเสริมการท่องเที่ยวทางธรรมชาติ</t>
  </si>
  <si>
    <t>ส่งเสริมการประกอบอาชีพ</t>
  </si>
  <si>
    <t>โครงการสร้างงานสร้างรายได้</t>
  </si>
  <si>
    <t>พัฒนามาตรฐาน OTOP</t>
  </si>
  <si>
    <t>พัฒนาด้านการเกษตรพันธุ์ข้าว</t>
  </si>
  <si>
    <t>แก้ไขปัญหาน้ำท่วม</t>
  </si>
  <si>
    <t>เป็นโครงสร้างพื้นฐานและอำนวยความสะดวกกับประชาชน</t>
  </si>
  <si>
    <t>โครงการก่อสร้างาถนนลาดยางแอสฟัลท์ติกคอนกรีตสายจากบริเวณวัดจรเข้ตาย ถึงบ้านนายธงชัย  คชเลิศ ม.3  ต.บางคา  อ.ราชสาส์น  ผิวจราจรกว้าง 4 ม.ระยะทาง 2,000 ม. หนา 0.15 ม.ไหล่ทางหินคลุกตามสภาพ</t>
  </si>
  <si>
    <t>โครงการก่อสร้างถนนลาดยางแอสฟัลท์ติกคอนกรีต ซ.แยกหินตั้ง - ราชสาส์น   (ทางเข้าวัดมงคลเทพ)ม.12  ต.ปากน้ำ   ระยะทางประมาณ  650  เมตร</t>
  </si>
  <si>
    <t>โครงการขยายเขตประปา หมู่ 2บริเวณแยกคลองลาว ถึงแยกหัวเนิน  ตำบลสนามจันทร์</t>
  </si>
  <si>
    <t>โครงการถนนคอนกรีตเสริมเหล็ก  สายโรงหลวง หมู่ 3   ต.หนองตีนนก   อ.บ้านโพธิ์</t>
  </si>
  <si>
    <t>โครงการก่อสร้างศาลาจตุรมุขจังหวัดฉะเชิงเทรา</t>
  </si>
  <si>
    <t>โครงการก่อสร้างถนนลาดยางแอสฟัลท์ติกคอนกรีต เลียบเคียง 16  ฝั่งตะวันตก  หมู่ที่ 17  เชื่อมหมู่ที่ 16 ต.ดอนฉิมพลี</t>
  </si>
  <si>
    <t>โครงการก่อสร้างถนนลาดยางแอสฟัลท์ติกคอนกรีต สายปากกว้างเชื่อมดอนขี้เหล็ก (ต่อจากลาดยางเดิม) ม.5   ต.เกาะขนุน   อ.พนมสารคาม    กว้าง  5  เมตร ยาว 850 เมตร</t>
  </si>
  <si>
    <t>โครงการศูนย์แลกเปลี่ยนเรียนรู้ชุมชน   หมู่ 2 ตำบลคลองเขื่อน</t>
  </si>
  <si>
    <t xml:space="preserve">โครงการก่อสร้างถนนลาดยาง AC   สายหมู่ 4  ต.หนองตีนนก อ.บ้านโพธิ์  </t>
  </si>
  <si>
    <t>โครงการพัฒนาศูนย์การเรียนรู้อำเภอเมือง ฉะเชิงเทรา</t>
  </si>
  <si>
    <t>โครงการคนรักษ์วัด</t>
  </si>
  <si>
    <t>โครงการก่อสร้วงถนน  คสล. จากบริเวณสะพานบึงพานทอง - ทางเข้าหมู่บ้านบางบัวขาว   ม.9ต.ดงน้อย   อ.ราชสาส์น    ผิวจราจรกว้าง 4 ม. ระยะทาง 2,000 ม. หนา 0.15 ม.  หรือพื้นที่ คสล. ไม่น้อยกว่า 8,000 ตร.ม. ไหล่ทางลงลูกรังตามสภาพ</t>
  </si>
  <si>
    <t xml:space="preserve">โครงการขุดลอกคลองเพื่อความอุดมสมบูรณ์ของทรัพยากรธรรมชาติ  หมู่ที่ 1,3  ต.บางผึ้ง - หมู่ที่ 3,6,7 ต.เขาดิน   กว้าง 12 ม.  ลึก 1.5   ระยะทาง 6 กม. พร้อมปลูกต้นลำพูปรับภูมิทัศน์  จำนวน  2,400  ต้น </t>
  </si>
  <si>
    <t>โครงการก่อสร้างถนนคอนกรีตเสริมเหล็กคองตาเอี่ยม-ฝั่งตะวันตก  หมู่ที่ 5  ต.สองคลอง  อ.บางปะกง-ฝั่งตะวันตก  หมู่ที่ 5  ต.สองคลอง  อ.บางปะกง</t>
  </si>
  <si>
    <t>โครงการงานขุดลอกคลองภายในตำบลบางเกลือ</t>
  </si>
  <si>
    <t>โครงการแก้ไขปัญหาน้ำท่วมซ้ำซาก</t>
  </si>
  <si>
    <t>โครงการปลูกจิตสำนึกความเป็นไทยโดยใช้กระบวนการลูกเสือ</t>
  </si>
  <si>
    <t>โครงการปลูกฝังความสำนึกในการร่วมมือและให้ความสำคัญกับภาวะโลกร้อนกับนักเรียน</t>
  </si>
  <si>
    <t>โครงกรพัฒนานักเรียนสู่การเรียนรู้แบบองค์รวม</t>
  </si>
  <si>
    <t>โครงการค่ายคุณธรรมนำเยาวชนไทยทำดีถวายในหลวง และพัฒนาการบริหารงานโรงเรียนวิถีพุทธ</t>
  </si>
  <si>
    <t>โครงการการพัฒนาระบบ ICT เพื่อการบริหารจัดการศึกษาให้มีประสิทธิภาพและพัฒนาบุคลากรเพื่อเพิ่มประสิทธิภาพในการปฏิบัติงาน</t>
  </si>
  <si>
    <t>โครงการพัฒนาประสิทธิภาพของข้าราชการครูและบุคลากรทางการศึกษา</t>
  </si>
  <si>
    <t>โครงการสานสัมพันธ์สายใยคนทุกวัยในครอบครัว</t>
  </si>
  <si>
    <t>โครงการครอบครัวคุณธรรมนำสังคมเข้มแข็ง</t>
  </si>
  <si>
    <t>โครงการส่งเสริมความรู้สิทธิประโยชน์ที่พึงได้รับของประชาชน</t>
  </si>
  <si>
    <t>โครงการสร้างเครือข่ายคุณธรรมร่วมสถาบันศาสนา</t>
  </si>
  <si>
    <t>โครงการพัฒนาเครือข่ายสถานศึกษาและการมีส่วนร่วมในการจัดการศึกษาภาคประชาชนและองค์คณะบุคคลที่เกี่ยวข้อง</t>
  </si>
  <si>
    <t>โครงการพัฒนาสถานศึกษาให้เป็นเลิศประจำตำบล</t>
  </si>
  <si>
    <t>โครงการฝึกทบทวนสมาชิกกองอาสารักษาดินแดนและเจ้าหน้าที่</t>
  </si>
  <si>
    <t>โครงการเพิ่มประสิทธิภาพการปฏิบัติหน้าที่ของผู้ช่วยผู้ใหญ่บ้านฝ่ายรักษาความสงบ</t>
  </si>
  <si>
    <t>โครงการฝึกจัดตั้งชุดรักษาความปลอดภัยหมู่บ้าน (ชรบ.)</t>
  </si>
  <si>
    <t>โครงการจัดระเบียบสังคมพื้นที่ต้นแบบชุมชนน่าอยู่และปลอดภัยบริเวณด้านหลังมหาวิทยาลัยศรีนครินทรวิโรฒองครักษ์</t>
  </si>
  <si>
    <t>โครงการก่อสร้างรั้วและปรับภูมิทัศน์บริเวณศาลากลางจังหวัดนครนายก</t>
  </si>
  <si>
    <t>โครงการป้องกันและแก้ไขปัญหายาเสพติด</t>
  </si>
  <si>
    <t>โครงการจัดซื้อกล่องไฟจุดตรวจ จุดสกัด ตำบล</t>
  </si>
  <si>
    <t>โครงการพัฒนาศักยภาพกำนัน ผู้ใหญ่บ้าน ในการปฏิบัติหน้าที่สนับสนุนการบริหาร จังหวัดแบบบูรณาการ</t>
  </si>
  <si>
    <t>โครงการฝึกอบรมจัดตั้ง/ทบทวนลูกเสือชาวบ้านเพื่อความสมานฉันท์ สามัคคี</t>
  </si>
  <si>
    <t>โครงการปฏิบัติการข่าวด้านความมั่นคง</t>
  </si>
  <si>
    <t>โครงการติดตั้งระบบวงจรปิดศาลากลางจังหวัดนครนายก</t>
  </si>
  <si>
    <t>โครงการจัดซื้อเครื่องตรวจสารเสพติดแบบเคลื่อนที่</t>
  </si>
  <si>
    <t>โครงการตั้งจุดตรวจ จุดสกัด ภายในหมู่บ้าน</t>
  </si>
  <si>
    <t>ใช้งบเพื่อการบริหารงานราชการ(ค่าตอบแทน)</t>
  </si>
  <si>
    <t>โครงการส่งเสริมการปกครองในระบอบประชาธิปไตยการปกครองในระบอบประชาธิปไตย</t>
  </si>
  <si>
    <t>โครงการหมู่บ้าน/ชุมชนเข้มแข็งปลอดยาเสพติดอย่างยั่งยืน</t>
  </si>
  <si>
    <t>โครงการเยาวชนคนดี</t>
  </si>
  <si>
    <t>โครงการอบรม(จัดนิทรรศการโครงการ,จัดเลี้ยง)</t>
  </si>
  <si>
    <t>โครงการรักษาความมั่นคงปลอดภัยบุคคลสำคัญและสถานที่ราชการ</t>
  </si>
  <si>
    <t>จัดซื้อครุภัณฑ์(เครื่องตรวจจับวัตถุระเบิด,ชุดเก็บกู้วัตถุระเบิด)</t>
  </si>
  <si>
    <t>โครงการรักษาความปลอดภัยและอำนวยความสะดวกนักท่องเที่ยว</t>
  </si>
  <si>
    <t>จัดซื้อครุภัณฑ์(อุปกรณ์อำนวยความสะดวกจราจร)</t>
  </si>
  <si>
    <t>โครงการเพิ่มประสิทธิภาพการพัฒนาฐานข้อมูลด้านเศรษฐกิจของจังหวัด</t>
  </si>
  <si>
    <t>ใช้งบเพื่อการบริหารงานราชการ(การจัดทำ GPP)</t>
  </si>
  <si>
    <t>ก่อสร้างเขื่อนป้องกันตลิ่งริมแม่น้ำปราจีนบุรี บริเวณวัดสง่างาม ต.บางบริบูรณ์ อ.เมือง</t>
  </si>
  <si>
    <t>ขุดลอกคลองเพื่อเก็บกักน้ำใช้ในการอุปโภคบริโภคและการเกษตรกรรม  อำเภอกบินทร์บุรี  จำนวน  5  แห่ง</t>
  </si>
  <si>
    <t xml:space="preserve"> ขุดลอกสระคลองท่าตะเม็ง  หมู่ที่ 7 ต. ดงบัง (ปากบ่อกว้าง120*90 ม. ก้นบ่อกว้าง 80*100 ม. ลึก 5 เมตร ความลาดเอียง 1:2)</t>
  </si>
  <si>
    <t>ขุดสระน้ำ หมู่ 6 ต. คำโตนด  (กว้าง 80 ม. ยาว 20 เมตร ลึกเฉลี่ย  4 เมตร)</t>
  </si>
  <si>
    <t xml:space="preserve"> บริหารจัดการทรัพยากรและสิ่งแวดล้อมในลุ่มน้ำปราจีนบุรี</t>
  </si>
  <si>
    <t>ส่งเสริมให้ประชาชนมีส่วนร่วมในการจัดการด้านสิ่งแวดล้อม</t>
  </si>
  <si>
    <t>ปลูกไม้อุโลกเพื่อเป็นแหล่งเก็บเมล็ดไม้ในการส่งเสริมอาชีพ</t>
  </si>
  <si>
    <t xml:space="preserve"> ศึกษาความเหมาะสมของการกำหนดผังพื้นที่รับน้ำและป้องกันน้ำท่วมจังหวัดปราจีนบุรี</t>
  </si>
  <si>
    <t>ก่อสร้างเขื่อนป้องกันตลิ่งริมแม่น้ำปราจีนบุรี บริเวณวัดโชติการาม ต.วังดาล อ. กบินทร์บุรี</t>
  </si>
  <si>
    <t>ขุดลอกคลองหนองแก้ว  หมู่ 2  ต. หนองแก้ว (กว้าง 20 ม. ยาว 2,500 ม. ลึกเฉลี่ย  5 ม.)</t>
  </si>
  <si>
    <t>ขุดลอกแหล่งน้ำเพื่อบรรเทาภัยแล้ง (แก้มลิง) หมู่ 14,16 ต. โพธิ์งาม</t>
  </si>
  <si>
    <t>ก่อสร้างฝายต้นน้ำลำธาร( Check  Dam) ตามแนวพระราชดำริ  จังหวัดปราจีนบุรี  จำนวน  2,250  แห่ง</t>
  </si>
  <si>
    <t xml:space="preserve">อนุรักษ์และขยายพันธุ์ไม้กฤษณา ไม้พยุง  พืชอาหารกินได้ เพื่อลดปัญหาการใช้ประโยชน์จากป่าอนุรักษ์และแก้ไขปัญหาภาวะโลกร้อน  </t>
  </si>
  <si>
    <t>ก่อสร้างฝายน้ำล้นแบบ มข  2527 ม. 8 ต.หนองโพรง</t>
  </si>
  <si>
    <t xml:space="preserve">* กิจกรรมส่งเสริมอาชีพด้านเกษตร ประมง ตามแนวเศรษฐกิจพอเพียง </t>
  </si>
  <si>
    <t xml:space="preserve"> * กิจกรรมประชาสัมพันธ์เศรษฐกิจพอเพียง</t>
  </si>
  <si>
    <t>* กิจกรรมส่งเสริมวิถีชีวิตแบบเศรษฐกิจพอเพียง</t>
  </si>
  <si>
    <t>* กิจกรรมสร้างคุณค่าสหกรณ์ตามปรัชญาเศรษฐกิจพอเพียง</t>
  </si>
  <si>
    <t>*กิจกรรมส่งเสริมวิถีชีวิตเศรษฐกิจพอเพียง</t>
  </si>
  <si>
    <t>ประเด็นยุทธศาสตร์ที่  2.ส่งเสริมระบบสวัสดิการสังคมให้รองรับการเปลี่ยนแปลง</t>
  </si>
  <si>
    <t>* กิจกรรมเยาวชนจิตอาสาสร้างสรรค์สังคม</t>
  </si>
  <si>
    <t xml:space="preserve"> * กิจกรรมส่งเสริมคุณภาพชีวิตผู้ใช้แรงงาน</t>
  </si>
  <si>
    <t xml:space="preserve"> * กิจกรรมพัฒนาการดำเนินงานป้องกันและแก้ไขปัญหายาเสพติด TO BE NUMBER ONE จังหวัดชลบุรี</t>
  </si>
  <si>
    <t>* กิจกรรม ศูนย์สาธิตและฝึกอบรมอาชีพให้ผู้ว่างงาน</t>
  </si>
  <si>
    <t>*กิจกรรมหมู่บ้านคุ้มครองเด็ก</t>
  </si>
  <si>
    <t>*กิจกรรมโรงเรียนพ่อแม่ลูก</t>
  </si>
  <si>
    <t>* กิจกรรมเสียงสะท้อนของเด็กแว๊น</t>
  </si>
  <si>
    <t xml:space="preserve"> โครงการเฝ้าระวังควบคุมป้องกันโรคที่เป็นปัญหาสำคัญของจังหวัดชลบุรี </t>
  </si>
  <si>
    <t>*กิจกรรมส่งเสริมกลไกการบริหารจัดการป้องกันควบคุมปัญหาเอดส์ จังหวัดชลบุรี</t>
  </si>
  <si>
    <t>โครงการก่อสร้างถนนลาดยางแอสฟัลท์ติกคอนกรีตสายเกาะสวรรค  ม.12  ต.บานซอง   อ.พนมสารคาม กว้าง 4 เมตร  ยาว 815 เมตร</t>
  </si>
  <si>
    <t>* โครงการจัดสร้างแหล่งอาศัยสัตว์ทะเล (ปะการังเทียม)</t>
  </si>
  <si>
    <t>* โครงการฟื้นฟูกลุ่มอาสาสมัครทรัพยากรประมงชุมชน</t>
  </si>
  <si>
    <t xml:space="preserve">* โครงการส่งเสริมการมีส่วนร่วมของประชาชนในการบริหารจัดการทรัพยากรประมง </t>
  </si>
  <si>
    <t xml:space="preserve">* โครงการออกปฏิบัติการอาสาสมัครทรัพยากรประมงเพื่อเฝ้าระวังชายฝั่งทะเล </t>
  </si>
  <si>
    <t>* โครงการฟื้นฟูปริมาณสัตว์น้ำจืดเป็นแหล่งธนาคารอาหารชุมชน</t>
  </si>
  <si>
    <t xml:space="preserve">* โครงการเพิ่มผลผลิตสัตว์น้ำในแหล่งสาธารณะ (กุ้งก้ามกราม) </t>
  </si>
  <si>
    <t xml:space="preserve">* โครงการสร้างแหล่งพันธุ์ปลาการ์ตูนปรับปรุงระบบนิเวศแนวปะการัง </t>
  </si>
  <si>
    <t xml:space="preserve">*  โครงการขยายผลการเลี้ยงสาหร่ายทะเลเชิงพาณิชย์ </t>
  </si>
  <si>
    <t>ก่อสร้างถนนทางเข้าน้ำตกสลัดได ต.ช้างทูน อ.บ่อไร่ จ.ตราด</t>
  </si>
  <si>
    <t>โครงการก่อสร้างศูนย์เรียนรู้ชุมชนต้นแบบบ้านห้วยแล้งเพื่อส่งเสริมการท่องเที่ยวเชิงอนุรักษ์</t>
  </si>
  <si>
    <t>จังหวัด.......ตราด..................................</t>
  </si>
  <si>
    <t>ภาค....ตะวันออก..........................</t>
  </si>
  <si>
    <t>ยุทธศาสตร์</t>
  </si>
  <si>
    <t>โครงการ</t>
  </si>
  <si>
    <t>1.4 ร่วมเอกชน</t>
  </si>
  <si>
    <t>1.5 ร่วมอปท.</t>
  </si>
  <si>
    <t>2.2 พัฒนา/แก้ปัญหา</t>
  </si>
  <si>
    <t>2.3 ไม่ทำแล้วเสียหาย</t>
  </si>
  <si>
    <t>3.1 รูปแบบเหมาะสม</t>
  </si>
  <si>
    <t>3.2 งบ/เวลา เหมาะสม</t>
  </si>
  <si>
    <t>3.3 มีความพร้อม</t>
  </si>
  <si>
    <t>4.2 เชื่อมโครงการอื่น</t>
  </si>
  <si>
    <t>5.1 ผลลัพธ์คุ้มค่า</t>
  </si>
  <si>
    <t>ข้อสังเกต/เหตุผล</t>
  </si>
  <si>
    <t>1.สอดคล้องกับนโยบายเร่งด่วน</t>
  </si>
  <si>
    <t>2.ความจำเป็น</t>
  </si>
  <si>
    <t>3.เหมาะสมเป็นไปได้</t>
  </si>
  <si>
    <t>4. เชื่อมโยง</t>
  </si>
  <si>
    <t>วงเงินปี 2553 (บาท)</t>
  </si>
  <si>
    <t xml:space="preserve">1.2 ไม่ซื้อของ/อบรม/วิจัย </t>
  </si>
  <si>
    <t>4.1 แก้ปัญหาเชื่อมทั้งระบบ</t>
  </si>
  <si>
    <t>1.3 infraเอื้อลงทุน</t>
  </si>
  <si>
    <t>เลขที่</t>
  </si>
  <si>
    <t>5.คุ้ม</t>
  </si>
  <si>
    <t>หมายเหตุ</t>
  </si>
  <si>
    <t>Y = ใช่ / อนุมัติ</t>
  </si>
  <si>
    <t>N = ไม่ใช่ / ไม่อนุมัติ</t>
  </si>
  <si>
    <t>3.4 ร่วม 2 จังหวัดขึ้นไป</t>
  </si>
  <si>
    <t>2.1 ตรงวัตถุประสงค์</t>
  </si>
  <si>
    <t>พิจารณาเฉพาะโครงการที่มีแหล่งงบประมาณของจังหวัด/กลุ่มจังหวัดเท่านั้น (งบ 1)</t>
  </si>
  <si>
    <t>1.1 สร้างงาน/รายได้</t>
  </si>
  <si>
    <t>เสริมสร้างศักยภาพการเฝ้าระวังคุณภาพน้ำ</t>
  </si>
  <si>
    <t>ก่อสร้างเขื่อนป้องกันตลิ่งริมแม่น้ำปราจีนบุรี บริเวณวัดอรัญไพรศรี ต. บ้านทาม อ. ศรีมหาโพธิ</t>
  </si>
  <si>
    <t>ส่งเสริมการท่องเที่ยวจังหวัดสมุทรปราการ</t>
  </si>
  <si>
    <t>ปรับปรุงแหล่งท่องเที่ยวเชิงพระพุทธศาสนา</t>
  </si>
  <si>
    <t>โครงการพัฒนาระบบบริการต้นแบบด้านการแพทย์แผนไทย และทันตกรรมแบบครบวงจรและการคุ้มครองผู้บริโภค</t>
  </si>
  <si>
    <t>โครงการส่งเสริมการผลิตพันธุ์ปลาสวยงามและควบคุมการทำประมง</t>
  </si>
  <si>
    <t>สร้างตลาดทางการเกษตร</t>
  </si>
  <si>
    <t>ส่งเสริมและเพิ่มศักยภาพการปฏิบัติงานด้านการเกษตรให้มีประสิทธิภาพตามความต้องการของเกษตรกรจังหวัดสมุทรปราการ</t>
  </si>
  <si>
    <t>ประเด็นยุทธศาสตร์ที่ 5 การแก้ไขปัญหาความยากจนและการกระจายรายได้</t>
  </si>
  <si>
    <t>การพัฒนาวิสาหกิจชุมชนสู่ความเป็นมาตรฐาน</t>
  </si>
  <si>
    <t>ประเด็นยุทธศาสตร์ที่ 6 การอนุรักษ์ทรัพยากรธรรมชาติและสิ่งแวดล้อม</t>
  </si>
  <si>
    <t>ป้องกันและแก้ไขปัญหาอุทกภัย</t>
  </si>
  <si>
    <t>การปรับปรุงเขื่อนป้องกันตลิ่งริมแม่น้ำเจ้าพระยา หน้าศาลากลางจังหวัด</t>
  </si>
  <si>
    <t>การนำร่องจัดทำจุดสกัดวัชพืชในลำคลอง เพื่อแก้ปัญหาสิ่งแวดล้อม</t>
  </si>
  <si>
    <t>การปรับปรุงซ่อมแซมเขื่อนหินทิ้งชายฝั่งทะเลบางปู</t>
  </si>
  <si>
    <t>ก่อสร้างเขื่อนกั้นน้ำและประตูน้ำ</t>
  </si>
  <si>
    <t>การเฝ้าระวัง ติดตาม และตรวจสอบคุณภาพสิ่งแวดล้อมในเขตควบคุมมลพิษจังหวัดสมุทรปราการ</t>
  </si>
  <si>
    <t>ป้องกันตลิ่งถูกกัดเซาะ (โดยการปักไม้ไผ่)</t>
  </si>
  <si>
    <t>ป้องกันการกัดเซาะชายฝั่งจังหวัดสมุทรปราการ</t>
  </si>
  <si>
    <t>การแก้ไขปัญหาน้ำเน่าเสีย</t>
  </si>
  <si>
    <t>พัฒนาคุณภาพสินค้าเกษตร (คัดคุณภาพไม้ผล)</t>
  </si>
  <si>
    <t>แก้ปัญหาภัยแล้ง และพัฒนาคุณภาพชีวิต</t>
  </si>
  <si>
    <t xml:space="preserve">โครงการศึกษา </t>
  </si>
  <si>
    <t>สอคล้องกับยุทธศาสตร์ แต่เห็นสมควรใช้งบ Function เนื่องจากเป็นโครงการที่ใช้งบประมาณค่อนข้างสูง</t>
  </si>
  <si>
    <t>สอคล้องกับยุทธศาสตร์ แต่เห็นสมควรใช้งบ Function มองทั้งระบบ</t>
  </si>
  <si>
    <t>เพื่อใช้ในการเกษตรและอุปโภค</t>
  </si>
  <si>
    <t xml:space="preserve">สอดคล้องกับการพัฒนาประมงชายฝั่ง </t>
  </si>
  <si>
    <t>โครงการอบรม/การให้คำปรึกษา</t>
  </si>
  <si>
    <t>สนับสนุนให้เกิดการพัฒนาการเกษตร</t>
  </si>
  <si>
    <t>โครงการอบรม/ประชุม</t>
  </si>
  <si>
    <t>โครงการอบรม/ศึกษาดูงาน/สัมมนา</t>
  </si>
  <si>
    <t>โครงการก่อสร้างถนนลาดยางเคปซีล หมู่ที่  8  จากทางเข้าวัดท่าอิฐถึงหลัง    วัดใหม่บำเพ็ญผล</t>
  </si>
  <si>
    <t>โครงการก่อสร้างถนนลาดยางเคปซีล หมู่ที่ 12 จากบ้านนางบุญเรือง เล็กเขียนถึงบ้านนางล้วน</t>
  </si>
  <si>
    <t>เป็นโครงสร้างพื้นฐานและอำนวยความสะดวกการขนส่งสินค้าเกษตร(ไม่ควรระบุชื่อเจ้าของบ้านในการขอโครงการ)</t>
  </si>
  <si>
    <t>โครงการพัฒนาพื้นที่แก้มลิงบริเวณคลองหนองผักชี หมู่ 2 ตำบลเกาะโพธิ์ อำเภอปากพลี</t>
  </si>
  <si>
    <t>โครงการพัฒนาอ่างเก็บน้ำคลองห้วยถ่าน ตำบลป่าขะ  อำเภอบ้านนา</t>
  </si>
  <si>
    <t xml:space="preserve">โครงการพัฒนาแหล่งน้ำคลองตะคร้อ-คลองกรวด หมู่ 2 และ 9 ต.หนองแสง อ.ปากพลี </t>
  </si>
  <si>
    <t>โครงการพัฒนาแหล่งน้ำคลองแม หมู่ 2 ตำบลเกาะโพธิ์  อำเภอปากพลี</t>
  </si>
  <si>
    <t>โครงการจักรยานท่องเที่ยวเส้นทางวัฒนธรรม</t>
  </si>
  <si>
    <t>ส่งเสริมการท่องเที่ยว(เอกชนสนับสนุนจักรยาน)</t>
  </si>
  <si>
    <t>โครงการส่งเสริมและพัฒนาการท่องเที่ยวนครนายกมรดกธรรมชาติ</t>
  </si>
  <si>
    <t>โครงการเสริมแก่งในลำน้ำนครนายก (ระยะที่ 3)</t>
  </si>
  <si>
    <t>เห็นสมควรใช้งบ Function</t>
  </si>
  <si>
    <t>ให้ความสะดวกกับนักท่องเที่ยวในสถานที่ท่องเที่ยว</t>
  </si>
  <si>
    <t>โครงการจัดซื้อครุภัณฑ์/ประชาคม</t>
  </si>
  <si>
    <t>โครงการจัดซื้อครุภัณฑ์ (เครื่องออกกำลังกาย)</t>
  </si>
  <si>
    <t>พัฒนาแหล่งท่องเที่ยวใหม่</t>
  </si>
  <si>
    <t>สร้างสิ่งอำนวยความสะดวกแก่การท่องเที่ยว</t>
  </si>
  <si>
    <t>ต่อยอดภูมิปัญญาท้องถิ่น</t>
  </si>
  <si>
    <t>โครงการจัดซื้อครุภัณฑ์ (เครื่องตรวจจับ)</t>
  </si>
  <si>
    <t>ครอบครัวอบอุ่น</t>
  </si>
  <si>
    <t>โครงการอบรม/ประชุมชี้แจง</t>
  </si>
  <si>
    <t>โครงการอบรม/ซื้อของแจก/ชี้แจง</t>
  </si>
  <si>
    <t>โครงการจัดซื้อครุภัณฑ์ (เครื่องคอมพิวเตอร์)</t>
  </si>
  <si>
    <t>แก้ไขปัญหาเกี่ยวกับสุขภาพเนื่องจากการพัฒนาด้านอุตสาหกรรม</t>
  </si>
  <si>
    <t>ประเด็นยุทธศาสตร์ที่ 1 : พัฒนาเชื่อมโยงแหล่งท่องเที่ยวให้เกิดความหลากหลาย และสนับสนุนซึ่งกันและกัน</t>
  </si>
  <si>
    <t>ประเด็นยุทธศาสตร์ที่ 3 : ด้านสิ่งแวดล้อม พัฒนาระบบทรัพยากรธรรมชาติสิ่งแวดล้อม โดยเฉพาะระบบทรัพยากรน้ำที่มีประสิทธิภาพให้สามารถรองรับกับทุกภาคส่วน และมีทรัพยากรชายฝั่งที่อุดมสมบูรณ์</t>
  </si>
  <si>
    <t>ประเด็นยุทธศาสตร์ที่ 4 : พัฒนาสังคมให้เป็นเมืองน่าอยู่  ประชาชนมีคุณภาพชีวิตที่ดี</t>
  </si>
  <si>
    <t>ประเด็นยุทธศาสตร์ที่ 5 : การพัฒนาระบบบริหารจัดการร่วมกันภายในกลุ่มจังหวัดให้มีประสิทธิภาพ</t>
  </si>
  <si>
    <t>โครงการอบรม/ประชุม/สัมมนา</t>
  </si>
  <si>
    <t>โครงการศึกษาวิจัย/ศึกษาดูงาน</t>
  </si>
  <si>
    <t>ขาดรายละเอียดโครงการ (2 ล้านไม่มีรายละเอียด)</t>
  </si>
  <si>
    <t>ส่งเสริมอาชีพให้กับผู้ว่างงาน ส่งเสริมนยาบเร่งด่วน</t>
  </si>
  <si>
    <t>โครงการวิจัย/ประชุม</t>
  </si>
  <si>
    <t>ส่งเสริมคุณภาพชีวิต</t>
  </si>
  <si>
    <t>โครงการวิจัย/อบรม</t>
  </si>
  <si>
    <t>โครงการอบรม/ซื้อครุภัณฑ์ (คอมพิวเตอร์)</t>
  </si>
  <si>
    <t>สอดคล้องกับยุทธศาสตร์ เพิ่มและอนุรักษ์ทรัพยากรธรรมชาติ</t>
  </si>
  <si>
    <t>จัดซื้อครุภัณฑ์ และเป็นโครงการขนาดใหญ่</t>
  </si>
  <si>
    <t>เพิ่มปริมาณสัตว์น้ำในทะเล</t>
  </si>
  <si>
    <t>เพิ่มพื้นที่ป่าชายเลน</t>
  </si>
  <si>
    <t>เพิ่มพื้นที่ป่า</t>
  </si>
  <si>
    <t>เพิ่มพื้นที่ป่า และป่าสมุนไพร</t>
  </si>
  <si>
    <t>ประเด็นยุทธศาสตร์ที่ 1  :    วางผังเมืองและพัฒนาระบบ Logistics  รองรับการขยายตัวของเมืองหลวง และสนามบิน</t>
  </si>
  <si>
    <t>ภารกิจปกติของหน่วยงาน จัดซื้อครุภัณฑ์ (เครื่องตรวจสารยาเสพติด)</t>
  </si>
  <si>
    <t xml:space="preserve">  โครงการเสริมสร้างภูมิคุ้มกันทางสังคม (6,000,000 บาท)</t>
  </si>
  <si>
    <t>(1) กิจกรรมส่งเสริมนิสัยการอ่านเพื่อแก้ไขปัญหาการอ่านไม่ออกเขียนไม่ได้ของนักเรียน</t>
  </si>
  <si>
    <t>(2) กิจกรรมพัฒนาคุณภาพการศึกษาตามกลุ่มสาระการเรียนรู้</t>
  </si>
  <si>
    <t xml:space="preserve"> โครงการเสริมสร้างคุณธรรมจริยธรรม (9,710,000 บาท)</t>
  </si>
  <si>
    <t xml:space="preserve">(2) กิจกรรมส่งเสริมคุณธรรมจริยธรรมและธรรมาภิบาล จังหวัดชลบุรี ประจำปี      </t>
  </si>
  <si>
    <t xml:space="preserve">(3) กิจกรรมเสริมสร้างศีลธรรมจริยธรรมข้าราชการและประชาชนจังหวัดชลบุรี </t>
  </si>
  <si>
    <t xml:space="preserve">(4) กิจกรรมประชาสัมพันธ์ เพื่อส่งเสริมคุณธรรม จริยธรรม
</t>
  </si>
  <si>
    <t xml:space="preserve">(5) กิจกรรมวัฒนธรรมสายใยชุมชนเพื่อสร้างความเข้มแข็งของชุมชนอย่างยั่งยืนเพื่อให้เป็นสังคมสันติสุข </t>
  </si>
  <si>
    <t xml:space="preserve">(6) กิจกรรมพัฒนาศักยภาพบุคลากรด้านคุณธรรมจริยธรรมการครองตน </t>
  </si>
  <si>
    <t xml:space="preserve"> โครงการเผยแพร่ปรัชญาเศรษฐกิจพอเพียงมาใช้ในการดำรงชีวิต (34,187,970 บาท)</t>
  </si>
  <si>
    <t>(1) เผยแพร่ปรัชญาเศรษฐกิจพอเพียงมาใช้ในการดำเนินชีวิต</t>
  </si>
  <si>
    <t xml:space="preserve">(2) กิจกรรมพระราชดำริในจังหวัดชลบุรี </t>
  </si>
  <si>
    <t xml:space="preserve">(3) กิจกรรมส่งเสริมอาชีพด้านเกษตร ประมง ตามแนวเศรษฐกิจพอเพียง </t>
  </si>
  <si>
    <t>(4) กิจกรรมประชาสัมพันธ์เศรษฐกิจพอเพียง</t>
  </si>
  <si>
    <t>(5) กิจกรรมส่งเสริมวิถีชีวิตแบบเศรษฐกิจพอเพียง</t>
  </si>
  <si>
    <t>ก่อสร้างท่อระบายน้ำคลองท่าข้าม - วังศาลาต.แหลมประดู่  อ.บ้านโพธิ์</t>
  </si>
  <si>
    <t>เพิ่มศักยภาพการตลาดของสถาบัน เกษตรกร</t>
  </si>
  <si>
    <t>การบริหารจัดการกากและวัสดุเหลือใช้และระบบการจัดการสิ่งแวดล้อมจากโรงงานอุตสาหกรรม</t>
  </si>
  <si>
    <t>ขุดลอกคลองหนองปรือ</t>
  </si>
  <si>
    <t>โครงการพัฒนาการจัดการระบบน้ำเสียแบบก๊าซชีวภาพในฟาร์มสุกร</t>
  </si>
  <si>
    <t>โครงการขุดลอกสระเก็บน้ำห้วยกล้า ม.6 ต.เกาะขนุน  และม.10  ต.เกาะขนุน  อ.พนมสารคาม</t>
  </si>
  <si>
    <t>โครงการขยายพื้นที่ศูนย์เพาะพันธุ์ข้าว ในพื้นที่ หมู่3</t>
  </si>
  <si>
    <t>โครงการอบรมการทำปุ๋ยอินทรีย์ชีวภาพจากเศษอาหาร/เศษขยะเหลือใช้ในพื้นที่ ม.1,2,7 และ 10 ต.หนองยาว อ.พนมสารคาม</t>
  </si>
  <si>
    <t xml:space="preserve">โครงการปรับปรุงแหล่งน้ำสาธารณประโยชน์ ม.18 บ้านทุ่งเหียง ต.ท่ากระดาษ </t>
  </si>
  <si>
    <t>โครงการก่อสร้างอาคารเพื่อผลผลิตและจำหน่ายผลิตภัณฑ์ชุมชนกล้วยแปรรูป (ศูนย์บริการส่งเสริมเศรษฐกิจชุมชน)</t>
  </si>
  <si>
    <t>โครงการอบรมให้ความรู้แก่เกษตรในการทำเกษตรโดยใช้ปุ๋ยอินทรีย์ชีวภาพทดแทนปุ๋ยเคมี ในพื้นที่ตำบลเกาะขนุน อ.พนมสารคาม</t>
  </si>
  <si>
    <t>โครงการอบรมการทำปุ๋ยชีวภาพจากเศษอาหารในพื้นที่ตำบลพนมสารคาม อ.พนมฯ</t>
  </si>
  <si>
    <t>โครงการก่อสร้างฝายน้ำล้นท่อลอด หมู่ที่ 8ต.เกาะขนุน อ.พนมสารคาม</t>
  </si>
  <si>
    <t>โครงการขุดลอกคลองจากถนนสาย 304 ถึงบ้านนางนอม หมู่ 4 ต.เมืองเก่า กว้าง 2.5x500 ม.</t>
  </si>
  <si>
    <t>โครงการขุดลอกร่องน้ำเพื่อการเกษตร เลียบถนนสาย 3444 ถึงปากอ่างน้ำ ม.7 ต.เมืองเก่า อ.พนมสารคาม ขนาด 5x60 ม.</t>
  </si>
  <si>
    <t>โครงการสัมมนาการสร้างแนวคิดการผลิตสินค้าเกษตรแบบครบวงจร</t>
  </si>
  <si>
    <t>โครงการส่งเสริมการปรับปรุงดินเปรี้ยวด้วยอินทรียวัตถุ</t>
  </si>
  <si>
    <t>ส่งเสริมแลอนุรักษ์ปลากัดหม้อ</t>
  </si>
  <si>
    <t>ขุดลอกคลองห้วยชำกร่าย</t>
  </si>
  <si>
    <t>ขุดลอกคลองสอง</t>
  </si>
  <si>
    <t>ขุดลอกคลองตะเกรา</t>
  </si>
  <si>
    <t>ขุดลอกคลองห้วยแตงก่อย</t>
  </si>
  <si>
    <t>โครงการยกและติดตั้งเกียร์มอเตอร์ต.บางไผ่</t>
  </si>
  <si>
    <t>เป็นโครงสร้างพื้นฐานและอำนวยความสะดวกทางด้านการเกษตร</t>
  </si>
  <si>
    <t>เป็นโครงสร้างพื้นฐานและอำนวยความสะดวกทางด้าน Logistic</t>
  </si>
  <si>
    <t>สนับสนุนการขนส่งสินค้าทางการเกษตร</t>
  </si>
  <si>
    <t xml:space="preserve">เป็นโครงสร้างพื้นฐานและอำนวยความสะดวกทางด้านการเกษตร </t>
  </si>
  <si>
    <t>โครงการอบรม/ซื้อครุภัณฑ์ (คอมพิวเตอร์/Software)</t>
  </si>
  <si>
    <t>โครงการอบรม/แจกของ (หม้อก๋วยเตี๋ยว)</t>
  </si>
  <si>
    <t>เป็นโครงสร้างพื้นฐานและอำนวยความสะดวกทางด้านการเกษตร การค้า การประมง</t>
  </si>
  <si>
    <t>ยกระดับการขนส่งด้านการเกษตร</t>
  </si>
  <si>
    <t xml:space="preserve">*  ผลิตปุ๋ยอินทรีย์สหกรณ์ ผู้เลี้ยงสุกรและการปศุสัตว์ตราด (สนง.สหกรณ์จังหวัดตราด) </t>
  </si>
  <si>
    <t xml:space="preserve">* รวบรวมผลิตภัณฑ์โคนมเมืองตราด (สนง.สหกรณ์จังหวัดตราด) </t>
  </si>
  <si>
    <t>โครงการพัฒนาแหล่งเก็บกักน้ำบ้านบำโรณ (โครงการแก้มลิง) ระยะที่ 2</t>
  </si>
  <si>
    <t>โครงการสร้างแหล่งพ่อพันธุ์-แม่พันธ์เพื่อเพิ่มผลผลิตปลากะรังจุดฟ้าในธรรมชาติ</t>
  </si>
  <si>
    <t>*  มหกรรมกีฬาต้านภัยยาเสพติด พัฒนาคุณภาพชีวิตเด็กและเยาวชนประชาชน</t>
  </si>
  <si>
    <t>* โครงการเสริมสร้างระบบผู้ดูแลผู้สูงอายุในชุมชน (สสจ.ตร.) เงิน 500,000 บาท</t>
  </si>
  <si>
    <t xml:space="preserve">* โครงการขับเคลื่อนกระบวนการพัฒนาเมืองตราดน่าอยู่ (สสจ.ตร.) </t>
  </si>
  <si>
    <t xml:space="preserve">* ประชาชนพ้นภัยอาชญากรรม (ตำรวจภูธร จว.) </t>
  </si>
  <si>
    <t xml:space="preserve">* การพัฒนากีฬาคนพิการจังหวัดตราด (ศูนย์การศึกษาพิเศษประจำจังหวัดตราด) </t>
  </si>
  <si>
    <t xml:space="preserve">*  โครงการพัฒนาเครือข่ายครอบครัวอบอุ่น (พมจ.ตร.)  </t>
  </si>
  <si>
    <t xml:space="preserve">* โครงการวัฒนธรรมสายใยชุมชน (สนง.วัฒนธรรม จว.) </t>
  </si>
  <si>
    <t xml:space="preserve">* โครงการส่งเสริมสนับสนุนวัฒนธรรมพื้นบ้านจังหวัดตราด (สนง.วัฒนธรรม จว.) </t>
  </si>
  <si>
    <t xml:space="preserve">* โครงการเฝ้าระวังทางวัฒนธรรมจังหวัดตราด (สนง.วัฒนธรรม จว.) </t>
  </si>
  <si>
    <t xml:space="preserve">* โครงการส่งเสริม จริยธรรมแก่ประชาชนจังหวัดตราด (สนง.วัฒนธรรม จว.) </t>
  </si>
  <si>
    <t xml:space="preserve">* ร้านเกมสีขาวเพื่อเยาวชนจังหวัดตราด (สนง.วัฒนธรรมจว.) </t>
  </si>
  <si>
    <t>* การละเล่นพื้นบ้านของจังหวัดตราด (สนง.วัฒนธรรม จว.)</t>
  </si>
  <si>
    <t xml:space="preserve">* ส่งเสริมดนตรีไทย (สนง.วัฒนธรรม จว.) </t>
  </si>
  <si>
    <t>* ค่ายส่งเสริมและพัฒนาอัจฉริยภาพนักเรียนระดับมัธยมศึกษาตอนต้น (สนง.เขตพื้นที่การศึกษา)</t>
  </si>
  <si>
    <t xml:space="preserve">* โครงการลดปัญหาโรคมาลาเรียพื้นที่จังหวัดตราด (ศูนย์ควบคุมโรคติดต่อนำโดยแมลงที่ 3,4) </t>
  </si>
  <si>
    <t>*  โครงการพัฒนาสังคมแห่งการเรียนรู้คู่คุณธรรมตลอดชีวิต (สนง.กศน.)</t>
  </si>
  <si>
    <t>* โครงการพัฒนาโรงแรมให้ได้มาตรฐานด้านอัคคีภัย (สนง.สวัสดิการและคุ้มครองแรงงานจังหวัด)</t>
  </si>
  <si>
    <t>โครงการศึกษา</t>
  </si>
  <si>
    <t xml:space="preserve"> โครงการพัฒนาระบบสนับสนุนกลไกการขับเคลื่อนติดตามโครงการและงบประมาณ</t>
  </si>
  <si>
    <t>โครงการเพิ่มประสิทธิภาพในการจัดทำผลิตภัณฑ์มวลรวมจังหวัดตราด (GPP)</t>
  </si>
  <si>
    <t>โครงการสนับสนุนการบริหารยุทธศาสตร์การพัฒนาจังหวัด</t>
  </si>
  <si>
    <t xml:space="preserve"> Communicative English Camp</t>
  </si>
  <si>
    <t>มหกรรมวิชาการ</t>
  </si>
  <si>
    <t xml:space="preserve"> จัดการสอนวิชาชีพระยะสั้นให้กับเด็ก เยาวชน และประชาชนทั่วไป</t>
  </si>
  <si>
    <t>โครงการขุดลอกคลอง  ม.3  ต.ทรายมูล</t>
  </si>
  <si>
    <t>โครงการขุดลอกคลอง  ม.11 ต.บางปลากด</t>
  </si>
  <si>
    <t>โครงการขุดลอกคลอง ม.2  ต.องครักษ์</t>
  </si>
  <si>
    <t>โครงการขุดลอกวัชพืชคลองส่งน้ำ ม.5 , 6 , 7  ต.องครักษ์</t>
  </si>
  <si>
    <t>โครงการขุดลอกคลองสมเด็จย่า  ม.1  ต.บางลูกเสือ</t>
  </si>
  <si>
    <t>อนุรักษ์ฟิ้นฟู</t>
  </si>
  <si>
    <t>จัดจ้างที่ปรึกษาเพื่อให้คำปรึกษา</t>
  </si>
  <si>
    <t>สอคล้องกับยุทธศาสตร์ แต่เห็นสมควรใช้งบ Function เนื่องจากต้องมีการบริหารจัดการต่อเนื่อง</t>
  </si>
  <si>
    <t>โครงการศึกษา (ติดตามประเมินผล)</t>
  </si>
  <si>
    <t>เป็นการพัฒนา</t>
  </si>
  <si>
    <t>โครงการอบรม/ซื้ออุปกรณเพื่อการอบรม</t>
  </si>
  <si>
    <t>ส่งเสริมให้เกิดการพัฒนาที่เพิ่มขึ้น</t>
  </si>
  <si>
    <t>พัฒนาแหล่งท่องเที่ยว</t>
  </si>
  <si>
    <t>เพิ่มประสิทธิภาพการเกษตร</t>
  </si>
  <si>
    <t>โครงการอบรม/ซื้อครุภัณฑ์ (กล้องดิจิตอล)</t>
  </si>
  <si>
    <t>โครงการจัดซื้อครุภัณฑ์</t>
  </si>
  <si>
    <t>โครงสร้างพื้นฐานเพื่อพัฒนาชุมชน</t>
  </si>
  <si>
    <t>โครงการศึกษาวิจัย/จัดจ้างที่ปรึกษา</t>
  </si>
  <si>
    <t>จ้างแรงงานท้องถิ่น อนุรักษ์สัตว์ป่าและส่งเสริมการท่องเที่ยว</t>
  </si>
  <si>
    <t>งบบริหารจัดการของจังหวัด(งบประจำของหน่วยงาน)</t>
  </si>
  <si>
    <t>เป็นโครงสร้างพื้นฐานและอำนวยความสะดวกของประชาชน</t>
  </si>
  <si>
    <t>ป้องกันการกัดเซาะตลิ่งชายฝั่งทะเล และฟื้นฟูป่าชายเลน</t>
  </si>
  <si>
    <t>โครงการศึกษาวิจัย/จัดจ้างที่ปรึกษา/อบรม</t>
  </si>
  <si>
    <t>จ้างแรงงานท้องถิ่น เพิ่มแหล่งอาหารให้สัตว์ป่า</t>
  </si>
  <si>
    <t>เป็นโครงสร้างพื้นฐานและอำนวยความสะดวกทางประชาชน</t>
  </si>
  <si>
    <t>เป็นโครงสร้างพื้นฐานและอำนวยความสะดวกทางด้านอุตสหกรรม</t>
  </si>
  <si>
    <t>เป็นโครงสร้างพื้นฐานและอำนวยความสะดวกประชาชน และการเกษตร</t>
  </si>
  <si>
    <t>แก้ไขปัญหาน้ำท่วมขัง เน่าเหม็น และสิ่งแวดล้อม</t>
  </si>
  <si>
    <t>เป็นโครงสร้างพื้นฐานและอำนวยความสะดวกของประชากร</t>
  </si>
  <si>
    <t>แก้ปัญหาน้ำท่วในพื้นที่</t>
  </si>
  <si>
    <t>ลำดับความสำคัญของโครงการ</t>
  </si>
  <si>
    <t>ลำดับความาสำคัญของโครงการ</t>
  </si>
  <si>
    <t>โครงการศึกษาดูงาน</t>
  </si>
  <si>
    <t>เพื่อแก้ไขปัญหาขาดแคลนน้ำ</t>
  </si>
  <si>
    <t>ประเด็นยุทธศาสตร์ที่   1.พัฒนาคนให้มีความรู้คู่คุณธรรม สร้างสังคมแห่งการเรียนรู้น้อมนำเศรษฐกิจพอเพียงมาใช้ในการดำเนินชีวิต</t>
  </si>
  <si>
    <t xml:space="preserve">  โครงการเสริมสร้างภูมิคุ้มกันทางสังคม</t>
  </si>
  <si>
    <t>ปรับปรุงสวนสุขภาพบริเวณหลังที่ว่าการอำเภอบ้านนา  หมู่ 2 ตำบลบ้านนา</t>
  </si>
  <si>
    <t>โครงการวัฒนธรรมไทยสายใยชุมชน</t>
  </si>
  <si>
    <t>โครงการการเรียนรู้ผ่านสื่ออิเลคทรอนิกส์แบบ e-Lernning</t>
  </si>
  <si>
    <t>จัดซื้อคอมพิวเตอร์</t>
  </si>
  <si>
    <t>โครงการฝึกอบรมเพิ่มศักยภาพวิทยากรกระบวนการในการจัดทำแผนจังหวัด</t>
  </si>
  <si>
    <t>โครงการเผยแพร่โครงการตามพระราชดำริเพื่อเทิดพระเกียรติพระบาทสมเด็จพระเจ้าอยู่หัว</t>
  </si>
  <si>
    <t>จัดทำซื่อประชาสัมพันธ์/ทำป้ายไตรเวชั่น/ระบบไฟฟ้า</t>
  </si>
  <si>
    <t>โครงการส่งเสริมพัฒนาการศึกษาคุณธรรมและจริยธรรม (ทักษะชีวิต)</t>
  </si>
  <si>
    <t>ใช้งบเพื่อการบริหารงานราชการ(จัดประกวด)</t>
  </si>
  <si>
    <t>โครงการพัฒนาแหล่งเรียนรู้ชุมชน</t>
  </si>
  <si>
    <t>โครงการอบรม/ประชุม/จัดทำระบบฐานข้อมูล</t>
  </si>
  <si>
    <t>โครงการให้ความรู้ในการจัดทำบัญชีครัวเรือน ตามแนวทางปรัชญาเศรษฐกิจพอเพียง</t>
  </si>
  <si>
    <t>โครงการพัฒนาแหล่งน้ำการเกษตรกรรมเพื่อความยั่งยืนของชุมชนตามพระราชดำริ สมเด็จพระเทพรัตนราชสุดาฯ</t>
  </si>
  <si>
    <t>จัดซื้อครุภัณฑ์(เครื่องย่อยพลาสติก,เครื่องตรวจสภาพดิน</t>
  </si>
  <si>
    <t>โครงการปรับปรุงและพัฒนาการบริหารจัดการระบบสารสนเทศจังหวัดนครนายก</t>
  </si>
  <si>
    <t>โครงการอบรม/จัดซื้อคอมพิวเตอร์</t>
  </si>
  <si>
    <t>โครงการพัฒนาคุณภาพการบริหารจัดการองค์การตามเกณฑ์การพัฒนาคุณภาพการบริหารจัดการภาครัฐ (PMQA)</t>
  </si>
  <si>
    <t>โครงการพัฒนาศักยภาพทรัพยากรบุคคลภาครัฐจังหวัดนครนายก</t>
  </si>
  <si>
    <t>โครงการเสริมสร้างสมรรถนะบุคลากรในระบบการคลังยุคใหม่</t>
  </si>
  <si>
    <t>ใช้งบเพื่อการบริหารงานราชการ(อบรม)</t>
  </si>
  <si>
    <t>* กิจกรรมฝึกอาชีพเพื่อส่งเสริมสุขภาพและภูมิปัญญาไทย</t>
  </si>
  <si>
    <t>985, 000</t>
  </si>
  <si>
    <t>* กิจกรรมยกระดับฝีมือแรงงานด้านขนส่งสินค้าและบริการ</t>
  </si>
  <si>
    <t>* กิจกรรมพัฒนาผลิตภัณฑ์และบรรจุภัณฑ์</t>
  </si>
  <si>
    <t>* กิจกรรมโซล่าเซลล์หมู่บ้าน</t>
  </si>
  <si>
    <t>* กิจกรรมสนับสนุนการจัดทำผังชุมชนและบูรณาการตามผัง</t>
  </si>
  <si>
    <t>* กิจกรรมศึกษาและออกแบบเพื่อแก้ไขปัญหาการจราจรเลียบชายฝั่งทะเลในเขตผังเมืองรวมเมืองชลบุรี</t>
  </si>
  <si>
    <t>* กิจกรรมรวบรวมและจัดทำข้อมูลภูมิสารสนเทศเพื่อเพื่อพัฒนาระบบผังเมือง</t>
  </si>
  <si>
    <t>* กิจกรรมศึกษาและออกแบบเพื่อแก้ไขปัญหาน้ำท่วมและการจราจรในเขตผังเมืองรวมเมืองพนัสนิคม และพื้นที่โดยรอบ</t>
  </si>
  <si>
    <t>* กิจกรรมปรับปรุงระบบระบายน้ำเพื่อแก้ไขปัญหาน้ำท่วมในเขตผังเมืองรวม</t>
  </si>
  <si>
    <t>โครงการพัฒนาการคมนาคมของจังหวัด</t>
  </si>
  <si>
    <t xml:space="preserve">* กิจกรรมก่อสร้างทางลาดยางผิวแอสฟัลติกคอนกรีต สาย ชบ 1080 แยกทางหลวงหมายเลข 7 – ทางหลวงหมายเลข 3138 </t>
  </si>
  <si>
    <t>* กิจกรรมก่อสร้างสะพานลอยคนเดินข้าม ทางหลวงหมายเลข 3  ตอน ห้วยกะปิ - ต่อทางของเทศบาลเมืองศรีราชา ที่ กม. 99+000</t>
  </si>
  <si>
    <t>* กิจกรรมก่อสร้างสะพานลอยคนเดินข้าม ทางหลวงหมายเลข 3  ตอน แยกทางหลวงหมายเลข 34 - ชลบุรี ที่ กม. 89+825</t>
  </si>
  <si>
    <t>โครงการบริหารจัดการแหล่งน้ำในพื้นที่</t>
  </si>
  <si>
    <t xml:space="preserve">* กิจกรรมการพัฒนาแหล่งน้ำในที่ดินสาธารณะประโยชน์ “ทุ่งหนองใหญ่” อำเภอบ่อทอง </t>
  </si>
  <si>
    <t xml:space="preserve"> * กิจกรรมแก้มลิงบ้านวังรี</t>
  </si>
  <si>
    <t xml:space="preserve">* เครือข่ายปศุสัตว์คุ้มภัยข้างตำบลเพื่อผลิตอาหาร (สนง.ปศุสัตว์จังหวัดตราด) </t>
  </si>
  <si>
    <t>* เพิ่มขีดความสามารถของราษฎรหมู่บ้าน/ชุมชนตามแนวชายแดนโดยการฝึกอบรม  (ปค.ตราด)</t>
  </si>
  <si>
    <t>* เพิ่มขีดความสามารถของหน่วยงานที่เกี่ยวข้องในด้านการรักษาความสงบเรียบร้อยและความมั่นคงทั้งทางบกและทางทะเล (ปค.ตราด, มชด./1, กปช.จต, ดชด, ศตส.จ.,ตร.น้ำ,ประมง)</t>
  </si>
  <si>
    <t>* ประชุมร่วมเพื่อประสานความร่วมมือในการแก้ไขปัญหาตามแนวชายแดนระหว่างเจ้าหน้าที่ของจังหวัดตราดกับเจ้าหน้าที่ของกัมพูชาที่ปฏิบัติงานอยู่ตามแนวชายแดนของจังหวัดเกาะกง โพธิสัตย์  พระตะบอง  (ปกครองจังหวัดตราด)</t>
  </si>
  <si>
    <t xml:space="preserve">*  ส่งเสริมและเพิ่มประสิทธิภาพการปลูกข้าว (สนง.เกษตร จว.) </t>
  </si>
  <si>
    <t xml:space="preserve">* นำร่องส่งเสริมการปลูกข้าวโพดหวาน (สนง.เกษตร จว.) </t>
  </si>
  <si>
    <t xml:space="preserve">*  พัฒนาศักยภาพการผลิตและการตลาดสับปะรด (สนง.เกษตร จว.) </t>
  </si>
  <si>
    <t>โครงการส่งเสริมเพิ่มทรัพยากรและบริหารจัดการประมงในจังหวัดตราด</t>
  </si>
  <si>
    <t>* จัดตั้งศูนย์ปฏิบัติการและการข่าวจังหวัด/อำเภอ  เงิน  บาท (ปค.ตราด)</t>
  </si>
  <si>
    <t xml:space="preserve"> โครงการก่อสร้างฝายหินดาด ต.ห้วยแร้ง</t>
  </si>
  <si>
    <t xml:space="preserve">* ส่งเสริมการเรียนรู้ตามแนวทางพระราชดำริเศรษฐกิจพอเพียง เพื่อพัฒนาอาชีพเกษตรและเพิ่มรายได้ให้แก่เกษตรกร (สนง.เกษตร จว.) </t>
  </si>
  <si>
    <t xml:space="preserve">* ส่งเสริมการผลิตพืชปลอดภัยตามแนวทางเศรษฐกิจพอเพียงภายใต้ศูนย์บริการฯ (สนง.เกษตร จว.) </t>
  </si>
  <si>
    <t xml:space="preserve">* ส่งเสริมการผลิตสินค้าปลอดภัยสู่ระบบเกษตรอินทรีย์ (สนง.เกษตร จว.)  </t>
  </si>
  <si>
    <t>โครงการก่อสร้างถนนคอนกรีตเสริมเหล็ก   สายเลียบคลองกระจูดฝั่งใต้    หมู่ที่ 4  ต.สองคลอง กว้าง 5 ม. ยาว 700 ม. หนา 0.15 ม.  หรือพื้นที่ ไม่น้อยกว่า 3500 ตร.ม.</t>
  </si>
  <si>
    <t>โครงการขุดลอกคลองลาดกระจูดหมู่ที่ 4 ต.สองคลอง สภาพเดิมปากคลองกว้าง 16 ม. ยาว 3000 ม.ลึก 1 ม. ขุดลอกใหม่ปากคลอง  กว้าง  16  ม.  ยาว  3000  ม. ลึกจากเดิม 1.5 ม.</t>
  </si>
  <si>
    <t xml:space="preserve">โครงการก่อสร้างถนนคอนกรีตเสริมเหล็ก   สายเลียงคลองนิคม 1  หมู่ที่ 8  ต.สองคลอง  กว้าง 4 ม.ยาว 800 ม.  ไหล่ทางกว้างข้างละ 0.50 ม. </t>
  </si>
  <si>
    <t>โครงการก่อสร้างถนนคอนกรีตเสริมเหล็ก   หมู่ที่ 5 ต.หนองจอก (บ้านปลายไม้)  กว้าง 5 ม. ยาว 500 มหนา 0.15 ม.   พร้อมไหล่ทางหินคลุกข้างละ 0.50 ม..</t>
  </si>
  <si>
    <t>โครงการก่อสร้างถนนลาดยางแอสฟัลท์ติกคอนกรีตสายรอบบ้านห้วยชำระกำ  หมู่ที่ 8    ต.เกาะขนุ นะยะทาง 1,200 ม.  กว้าง 5 ม</t>
  </si>
  <si>
    <t>โครงการก่อสร้างถนน  คสล. รอบประปาหมู่บ้าน หมู่ที่ 6  ตำบลหนองแหน  กว้าง 3 เมตร ยาว 388 เมตร</t>
  </si>
  <si>
    <t>โครงการวางท่อขยายเขตประปา  หมู่ 2   ตำบลเทพราช</t>
  </si>
  <si>
    <t>โครงการก่อสร้างถนน คสล.จากบริเวณบ้านนายสนิท ดุลยนิมิตร   ถนนสายวัดเกาะแก้ว-หินดาษ    ม.14 ต.ดงน้อย  อ.ราชสาส์น  ผิวจราจรกว้าง 6 ม. ระยทาง 700 ม. หนา 0.15 ม. หรือพื้นที่ คสล.ไน้อยกว่า 4,200 ตร.ม.</t>
  </si>
  <si>
    <t>โครงการนำร่องฝึกอบรมความรู้ความเข้าใจ พื้นฐานด้านการ ผังเมือง     เพื่อการพัฒนา สิ่งแวดล้อมชุมชนแก่ครูผู้สอนในกลุ่ม  สาระ วิชาศึกษาระดับชั้นประถมศึกษา</t>
  </si>
  <si>
    <t>โครงการเฝ้าระวังอาหารปลอดภัยในชุมชน</t>
  </si>
  <si>
    <t>พัฒนาคุณธรรมและจริยธรรม  ข้าราชการ และเจ้าหน้ที่ของรัฐ</t>
  </si>
  <si>
    <t>โครงการก่อสร้างถนนลาดยางแอสฟัลติกคอนกรีต ขนาดผิวจราจร  กว้าง 500 เมตร ยาว 1,100 เมตร พร้อมฝังท่อระบายน้ำ  คสล.  ขนาด 1.00 เมตรและพร้อมบ่อพักตลอดแนว หมู่ 6 ต.คลองเปรง</t>
  </si>
  <si>
    <t>โครงการลดปัญหาความเดือดร้อนของประชาชนในพื้นที่ตำบลคลองนา   อำเภอเมือง</t>
  </si>
  <si>
    <t>โครงการขุดลอกคลองลัดเล็ก เริ่มตั้งแต่คลองสำโรง -คลองบางจาก ขนาดกว้าง 12 เมตร  ยาว 1750 เมตร ลึก 1 เมตร   ขุดลอกใหม่ลึกจากเดิม 1 เมตร</t>
  </si>
  <si>
    <t>โครงการขุดลอกคลองลัดใหญ่ เริ่มตั้งแต่คลองสำโรง -คลองบางจาก   ขนาดกว้าง 6 เมตร  ยาว 2100 เมตร ลึก 0.80 ม.  ขุดลอกใหม่</t>
  </si>
  <si>
    <t>โครงการขุดลอกคลองวัดสองนาค หมู่ที่ 13 สภาพเดิม ขนาดกว้าง 8.00 เมตร ยาว 2000 เมตร ลึก 1.50 เมตร ขุดลอกใหม่ลึกจากเดิม .080 เมตร</t>
  </si>
  <si>
    <t>โครงการปรับปรุงถังประปาและระบบประปาหมู่บ้าน ม.3  ต.เมืองใหม่  อ.ราชสาส์น  ถังประปา(ทรงแชมเปญ) ขนาด  20  ลบ.ม.  พร้อมถังกรองและเดินท่อเมน ระยะทางรวม  2,000 ม</t>
  </si>
  <si>
    <t>โครงการส่งเสริมการเลี้ยงชันโรงเพื่อเพิ่มผลผลิตพืชทางการเกษตร</t>
  </si>
  <si>
    <t>โครงการเพิ่มประสิทธิภาพการผลิตมันสำปะหลัง</t>
  </si>
  <si>
    <t>โครงการที่สมควรสนับสนุน</t>
  </si>
  <si>
    <t xml:space="preserve">     โครงการที่สมควรสนับสนุน (1)</t>
  </si>
  <si>
    <t xml:space="preserve">     โครงการที่สมควรสนับสนุน (2)</t>
  </si>
  <si>
    <t>สนับสนุนปัจจัยการผลิตด้านการเกษตร</t>
  </si>
  <si>
    <t>จัดซื้อครุภัณฑ์(รถไถ)</t>
  </si>
  <si>
    <t/>
  </si>
  <si>
    <t>จัดซื้อวัสดุ</t>
  </si>
  <si>
    <t>อบรม/ซื้อวัสดุอุปกรณ์</t>
  </si>
  <si>
    <t xml:space="preserve"> ก่อสร้างถนน คสล.สายหมู่บ้านคลองหินดำ อ.เกาะกูด จ.ตราด</t>
  </si>
  <si>
    <t>ป้ายเข้าจังหวัดตราด</t>
  </si>
  <si>
    <t>โครงการก่อสร้างถนนลาดยางและลานจอดรถบริเวณจุดชมวิวไก่แบ้</t>
  </si>
  <si>
    <t xml:space="preserve"> โครงการจัดทำเส้นทางเดินป่าศึกษาธรรมชาติในพื้นที่เกาะช้าง</t>
  </si>
  <si>
    <t>พัฒนาศักยภาพการท่องเที่ยวนิเวศและสิ่งแวดล้อมบ้านสลักเพชร</t>
  </si>
  <si>
    <t>พัฒนาศักยภาพแหล่งการเรียนรู้และการท่องเที่ยวเชิงนิเวศป่าชายเลน</t>
  </si>
  <si>
    <t xml:space="preserve">ศึกษาออกแบบเขื่อนกันคลื่นสำหรับสะพานท่าเทียบเรือบ้านแหลมศอก </t>
  </si>
  <si>
    <t>พัฒนาศักยภาพศูนย์การท่องเที่ยวธรรมชาติหาดทรายดำและป่าชายเลน</t>
  </si>
  <si>
    <t>ประเด็นยุทธศาสตร์ที่ 4 : ส่งเสริมความร่วมมือกับประเทศเพื่อนบ้าน และการค้าชายแดน</t>
  </si>
  <si>
    <t>โครงการส่งเสริมและพัฒนาองค์ความรู้ผู้ประกอบธุรกิจชายแดน</t>
  </si>
  <si>
    <t>โครงการส่งเสริมความสัมพันธ์และความร่วมมือทางเศรษฐกิจกับประเทศเพื่อนบ้านภายใต้กรอบ ACMECS</t>
  </si>
  <si>
    <t>โครงการอบรม/สัมมนา</t>
  </si>
  <si>
    <t>งบบริหารจัดการ/ดำเนินการของหน่วยงาน(งานประจำ) (43)</t>
  </si>
  <si>
    <t>ส่งเสริมการท่องเที่ยว (41)</t>
  </si>
  <si>
    <t>โครงการซื้อครุภัณฑ์ (รถตู้/เครื่องเสียง) (44)</t>
  </si>
  <si>
    <t xml:space="preserve"> (ปรับโครงการจาก 2 เป็น 1)</t>
  </si>
  <si>
    <t xml:space="preserve"> (ปรับโครงการจาก 2 เป็น 3)</t>
  </si>
  <si>
    <t xml:space="preserve"> (ปรับจากโครงการไม่สอดคล้องฯ เป็น 1)</t>
  </si>
  <si>
    <t xml:space="preserve"> (ปรับจากโครงการไม่สอดคล้อง ฯ เป็น 2)</t>
  </si>
  <si>
    <t>โครงการอบรม/ดูงาน/จ้างที่ปรึกษา&amp;</t>
  </si>
  <si>
    <t>ค่าใช้จ่ายเพื่อการบริหารจัดการจังหวัดแบบบูรณาการ</t>
  </si>
  <si>
    <t>(1) โครงการรักษาความเรียบร้อยและความปลอดภัยในชีวิตและทรัพย์สินจังหวัดชลบุรี ปี 2553 (3,122,500 บาท)</t>
  </si>
  <si>
    <t>(2) การป้องกันและแก้ไขจราจรทางบก (4,000,000 บาท)</t>
  </si>
  <si>
    <t>(3) การสร้างเครือข่ายป้องกันสาธารภัย (1,500,000 บาท)</t>
  </si>
  <si>
    <t>(5) กิจกรรมฝึกอบรมตำรวจอาสา (1,056,000 บาท)</t>
  </si>
  <si>
    <t>(8) โครงการส่งเสริมความสงบเรียบร้อยและความมั่นคง (50,000 บาท)</t>
  </si>
  <si>
    <t>อยู่ในโครงการค่าใช้จ่ายการบริหารจัดการ</t>
  </si>
  <si>
    <t>(9) กิจกรรมส่งเสริมการดำเนินชีวิตด้วยหลักเศรษฐกิจพอเพียง</t>
  </si>
  <si>
    <t>(10) สร้างถังเก็บน้ำใต้ดิน ร.ร. ชลบุรีสุขบท</t>
  </si>
  <si>
    <t>(11) จัดการน้ำเสียชุมชนหลัง รพ. อาภากรเกียรติวงศ์</t>
  </si>
  <si>
    <t>(12) ปรับปรุงระบบระบายน้ำ ต.บางละมุง</t>
  </si>
  <si>
    <t>(13)  ก่อสร้างท่อระบายน้ำชุมชนตลาดเก่าบางละมุง</t>
  </si>
  <si>
    <t>(14)  พัฒนาระบบน้ำและไฟฟ้า เพื่อเพิ่มศักยภาพในการส่งเสริมอาชีพ</t>
  </si>
  <si>
    <t>(15) โครงการต่อยอดปลูกผักไร้ดิน</t>
  </si>
  <si>
    <t>(16) ก่อสร้างศูนย์พัฒนาเด็กเล็กตำบลเหมือง</t>
  </si>
  <si>
    <t xml:space="preserve">(17) ก่อสร้างศูนย์พัฒนาอาชีพและพัฒนาเด็กเล็กบ้านท้องคุ้ง </t>
  </si>
  <si>
    <t>(18)  ก่อสร้างถนน คสล. ม.6 กุฎโง้ง</t>
  </si>
  <si>
    <t>(19)  ปรับผิวถนนแอสฟัลติกส์บ้านไร่เชื่อม</t>
  </si>
  <si>
    <t>(20)  ปรับผิวถนนแอสฟัลติกส์  ซ.12 หนองรี</t>
  </si>
  <si>
    <t xml:space="preserve">(21)  สร้างถนน คสล. ม.3  ต.ทุ่งขวาง </t>
  </si>
  <si>
    <t>(22) ปรับผิวถนนแอสฟัลติกส์ ตำบลหนองข้างคอก</t>
  </si>
  <si>
    <t>(23) ปรับผิวถนนแอสฟัลติกส์ ม.5 ต.สำนักบก</t>
  </si>
  <si>
    <t xml:space="preserve">(24) ขุดลอกคลองส่งน้ำ ม.3 ต.โคกเพลาะ </t>
  </si>
  <si>
    <t xml:space="preserve">(25) ขุดลอกคลอง 5 ม. ต.โคกเพลาะ </t>
  </si>
  <si>
    <t xml:space="preserve">(26) ขุดลอกคลอง 7 ม. ต.โคกเพลาะ </t>
  </si>
  <si>
    <t>(27) ขุดลอกคลองกระเบาะ</t>
  </si>
  <si>
    <t>(27) ขุดลอกสระน้ำ บ้านดอนกลาง</t>
  </si>
  <si>
    <t>(28) ก่อสร้างทางระบายน้ำ คสล. ตำบลสำนักบก</t>
  </si>
  <si>
    <t>(29) ขุดลอกคลองสายบัว</t>
  </si>
  <si>
    <t>(30) ปรับปรุงสระน้ำชุมชนไม้ดำ บ้านวังตะโก</t>
  </si>
  <si>
    <t>(31) ขุดลอกคลองตะโหนด</t>
  </si>
  <si>
    <t>(32) ขุดลอกคลองอีบ่าง</t>
  </si>
  <si>
    <t xml:space="preserve">(33) ก่อสร้างถนน คสล. วัดทุ่งขวาง </t>
  </si>
  <si>
    <t>(34) ก่อสร้างถนนคอนกรีต ต.อ่างศิลา</t>
  </si>
  <si>
    <t xml:space="preserve">(35) ปรับปรุงผิวถนนแอสฟัลติกคอนกรีตค่าพระมหาเจษฎาราชาเจ้า </t>
  </si>
  <si>
    <t>(36) ก่อสร้างถนนแอสฟัลติกส์คอนกรีตสายบ้านหนองช้าง</t>
  </si>
  <si>
    <t>(37) ก่อสร้างถนนแอสฟัลติกส์คอนกรีตสายบ้านหนองขนวน</t>
  </si>
  <si>
    <t xml:space="preserve">(38) ขุดสระน้ำสาธารณะประโยชน์ บ้านโปร่ง ไม้ไร่ </t>
  </si>
  <si>
    <t xml:space="preserve">(39) ก่อสร้างถนน คสล. 6 ม. ม.6 ต.บ่อทอง </t>
  </si>
  <si>
    <t xml:space="preserve">(40) ก่อสร้างถนน คสล. 4 ม. ม.6 ต.บ่อทอง </t>
  </si>
  <si>
    <t>(41) ก่อสร้างอ่างเก็บน้ำยายแพร</t>
  </si>
  <si>
    <t>(42) ก่อสร้างถนน คสล.  บ้านนาพร้าว</t>
  </si>
  <si>
    <t>(43) ก่อสร้างถนน คสล. เขาพระจุลจอมเกล้า</t>
  </si>
  <si>
    <t>(44) ปรับปรุงไหล่ทางสายพรประภานิมิต</t>
  </si>
  <si>
    <t>(45) ก่อสร้างขยายถนนแอสฟัลติกคอนกรีต กรอบหนองปลาดุก</t>
  </si>
  <si>
    <t>(46) สร้างถนน คสล. หลังโรงเรียนสุรศักดิ์วิทยาคม</t>
  </si>
  <si>
    <t>(47) สร้างทางแอสฟัลติกคอนกรีต สายซอยทรัพย์สมบูรณ์</t>
  </si>
  <si>
    <t xml:space="preserve">(48) ปรับปรุงภูมิทัศน์ตำบลบางทราย </t>
  </si>
  <si>
    <t>(49) ปรับปรุงภูมิทัศน์ศาลาเฉลิมพระเกียรติ</t>
  </si>
  <si>
    <t>(50) ก่อสร้างถนน คสล. เข้าศูนย์พัฒนาเด็กเล็กบ้านเซิด</t>
  </si>
  <si>
    <t>(51) ก่อสร้างถนน คสล. สายบ้านสวนหมาก</t>
  </si>
  <si>
    <t>(52)  ก่อสร้างสะพานคอนกรีต บ้านเนินตั้ว</t>
  </si>
  <si>
    <t>(53)  ก่อสร้างระบบจ่ายน้ำ  หมู่ 4 ต. บ่อกวางทอง</t>
  </si>
  <si>
    <t>(54)  ก่อสร้างอาคารอเนกประสงค์ 2 ชั้น  ต. คลองกิ่ว</t>
  </si>
  <si>
    <t>(55) ปรับผิวถนนแอสฟัลติกส์สายห้วยชุมพร – บางคล้า</t>
  </si>
  <si>
    <t>(56)  ถนนลาดยางซอยศรีบุญเรือง</t>
  </si>
  <si>
    <t xml:space="preserve">(57)  พัฒนาภูมิทัศน์สถานที่ปฏิบัติธรรมวัดป่ายุบ </t>
  </si>
  <si>
    <t xml:space="preserve">(58) ค่าใช้จ่ายในการบริหารงานจังหวัดแบบบูรณาการ จังหวัดชลบุรี  </t>
  </si>
  <si>
    <t xml:space="preserve"> โครงการเสริมสร้างความปลอดภัยในชีวิตและทรัพย์สิน เมืองท่องเที่ยว (24,783,000)</t>
  </si>
  <si>
    <t>โครงการก่อสร้างถนนคอนกรีตเสริมเหล็กสายราษฎร์บำรุง  ม.4  ต.หอมศีล   เป็นถนนคอนกรีตเสริมเหล็กกว้าง 5 เมตร  ยาว 1,320 ม.  หนา 0.15 ม.</t>
  </si>
  <si>
    <t>โครงการก่อสร้างถนนลาดยางแอสฟัลท์ติกคอนกรีต จากบริเวณคันคลองชลประทานบริเวณ   ถนนสายลาดยางเก่า  หมู่ที่ 6  ตำบลท่าถ่าน</t>
  </si>
  <si>
    <t>โครงการซ่อมสร้างถนนลาดยางบ้านคลองประเวศ  ม.1  ต.คลองหลวงแพ่ง อ.เมือง</t>
  </si>
  <si>
    <t>โครงการก่อสร้างถนนคอนกรีตใหนหมู่บ้าน  โดยใช้แรงงานเป็นหลัก สายคันคลองบ้านแหลมไผ่ศรีหมู่ที่ 3 ต.หนองยาว  ระยะทาง 0.900 กม.</t>
  </si>
  <si>
    <t>โครงการก่อสร้างถนนคอนกรีตใหนหมู่บ้าน  โดยใช้ ตำบลหนองยาว  ระยะทาง 0.900 กม.</t>
  </si>
  <si>
    <t>ชาวพุทธทุกคนสวดมนต์ทุกวัน</t>
  </si>
  <si>
    <t>โครงการประชาสัมพันธ์แหล่งท่องเที่ยวจังหวัดฉะเชิงเทรา</t>
  </si>
  <si>
    <t>โครงการปรับปรุงผิวจราจรถนนแอสฟัลท์ติกคอนกรีตสายเมืองใหม่ - ไผ่ขวาง   ม.8-1-3    ต.เมืองใหม๋ อ.ราชสาส์น</t>
  </si>
  <si>
    <t>ประเด็นยุทธศาสตร์ที่ 2 ส่งเสริมแหล่งท่องเที่ยวทางธรรมชาติและวัฒนธรรม</t>
  </si>
  <si>
    <t>ก่อสร้างศูนย์บริการท่องเที่ยวบริเวณอ่างเก็บน้ำคลองสียัด</t>
  </si>
  <si>
    <t>โครงการพัฒนาปรับปรุงหมู่บ้านให้เป็นสถานที่ท่องเที่ยวเชิงอนุรักษ์และเชิงนิเวศศึกษาวิถีชีวิตความเป็นอยู่แบบไทย</t>
  </si>
  <si>
    <t>โครงการพัฒนาศักยภาพอาสาสมัครสาธารณสุข จ.ระยองเพื่อเป็นนักจัดการสุขภาพ</t>
  </si>
  <si>
    <t>โครงการลดโรคและมลพิษเพื่อสุขภาพประชาชนแข็งแรง</t>
  </si>
  <si>
    <t>โครงการสภานักเรียนไทยใส่ใจสิ่งแวดล้อม (Clean  Days)</t>
  </si>
  <si>
    <t>โครงการจัดภูมิทัศน์และสภาพแวดล้อมที่เอื้อต่อการบริหารจัดการศึกษาและจัดการเรียนการสอนโดยใช้ทรัพยากรที่มีอย่างคุ้มค่า</t>
  </si>
  <si>
    <t>จังหวัด....ปราจีนบุรี......................................</t>
  </si>
  <si>
    <t>จังหวัด.......ฉะเชิงเทรา..................................</t>
  </si>
  <si>
    <t>ภาค....กลางตอนกลาง..........................</t>
  </si>
  <si>
    <t>กลุ่มจังหวัด.......กลางตอนกลาง..................................</t>
  </si>
  <si>
    <t>จังหวัด.......สระแก้ว..................................</t>
  </si>
  <si>
    <t>จังหวัด.......ชลบุรี..................................</t>
  </si>
  <si>
    <t>กลุ่มจังหวัด.......ตะวันออก.................................</t>
  </si>
  <si>
    <t xml:space="preserve">โครงการบริหารจัดการสำนักบริหารยุทธศาสตร์กลุ่มจังหวัด </t>
  </si>
  <si>
    <t>โครงการส่งเสริมตลาดผลิตภัณฑ์กลุ่มจังหวัด ภาคกลางตอนกลาง (ฉะเชิงเทรา  สมุทรปราการ นครนายก ปราจีนบุรี สระแก้ว)</t>
  </si>
  <si>
    <t>ฟื้นฟูปรับปรุงดินเปรี้ยว</t>
  </si>
  <si>
    <t>โครงการขุดคลองส่งน้ำเพื่อการเกษตร ม.5-7-8-1-6</t>
  </si>
  <si>
    <t>โครงการพัฒนาแหล่งน้ำสำหรับสัตว์ป่า</t>
  </si>
  <si>
    <t>โครงการนำร่องสร้างแนวป้องกันคลื่นลมและปลูกต้นไม้ชายเลน</t>
  </si>
  <si>
    <t>โครงการเสริมโป่งเทียม</t>
  </si>
  <si>
    <t>โครงการปรับปรุงทุ่งหญ้าเพื่อความชุ่มชื้นเป็นแหล่งอาหารสำหรับสัตว์ป่า</t>
  </si>
  <si>
    <t>สร้างและติดตั้งถังดักไขมันในครัวเรือนชุมชนเพื่อลดและบรรเทาภาวะน้ำเน่าเสีย</t>
  </si>
  <si>
    <t>ปลูกป่าพัฒนาชุมชน</t>
  </si>
  <si>
    <t>โครงการปลูกพืชอาหารสัตว์</t>
  </si>
  <si>
    <t>ประเด็นยุทธศาสตร์ที่ 4  :    ส่งเสริมการผลิตสินค้าเกษตรและเกษตรแปรรูปปลอดภัยสู่ตลาดโลก  และส่งเสิรมสนับสนุน</t>
  </si>
  <si>
    <t>โครงการขุดสระเก็บน้ำหนองสนาม ม.8ต.เมืองใหม่  อ.ราชสาส์น</t>
  </si>
  <si>
    <t>โครงการขุดสระเก็บน้ำหนองอ่าง ม. 7 ต.เมืองใหม่  อ.ราชสาส์น</t>
  </si>
  <si>
    <t>ก่อสร้างท่อระบายน้ำคลองบางไผ่ - วังเย็น</t>
  </si>
  <si>
    <t>โครงการส่งเสริมการผลิตสินค้าเกษตร คุณภาพเพื่อการบริโภคและจำหน่าย (ลดพื้นที่การใช้สารเคมีและเพิ่มพื้นที่การเพาะปลูกด้วยระบบGAP)  จังหวัดฉะเชิงเทรา</t>
  </si>
  <si>
    <t>โครงการเพิ่มสมรรถนะด้านการเกษตร</t>
  </si>
  <si>
    <t>โครงการส่งเสริมและพัฒนาผลิตภัณฑ์วิสาหกิจชุมชน  และกลุ่มแม่บ้านเกษตรกร</t>
  </si>
  <si>
    <t>โครงการจัดหาครุภัณฑ์และก่อสร้างอาคาร</t>
  </si>
  <si>
    <t>ผู้ผลิตพบผู้บริโภค</t>
  </si>
  <si>
    <t>ส่งเสริมการเลี้ยงเป็ดไข่</t>
  </si>
  <si>
    <t>โครงการส่งเสริมเพิ่มประสิทธิภาพโรงคัดบรรจุผลผลิตมะม่วง</t>
  </si>
  <si>
    <t>พัฒนาการผลิตอาหารสัตว์น้ำเพื่อลดต้นทุนการผลิต</t>
  </si>
  <si>
    <t>พัฒนาคุณภาพผลิตภัณฑ์ชุมชนและท้องถิ่นจังหวัดฉะเชิงเทราเพื่อให้ได้  มผช.</t>
  </si>
  <si>
    <t>โครงการส่งเสริมการผลิตข้าวขาวดอกมะลิ 105</t>
  </si>
  <si>
    <t>โครงการก่อสร้างลานตากข้าว คสล. ม.4</t>
  </si>
  <si>
    <t xml:space="preserve">โครงการขุดลอกอ่างเก็บน้ำหนองยาง หมู่ที่  8 ต.คู้ยายหมี </t>
  </si>
  <si>
    <t>โครงการผลิตปุ๋ยอินทรีย์และปุ๋ยชีวภาพอัดเม็ด</t>
  </si>
  <si>
    <t>ออกแบบและสร้างต้นแบบบรรจุภัณฑ์</t>
  </si>
  <si>
    <t>โครงการพัฒนายกระดับผลิตภัณฑ์หนึ่งตำบล หนึ่งผลิตภัณฑ์ (OTOP) สู่สินค้าของประเทศไทย (POT) อย่างมีมาตรฐานครบวงจร</t>
  </si>
  <si>
    <t xml:space="preserve">โครงการขุดสระน้ำบ้านกระบกหวาน หมู่ 2 </t>
  </si>
  <si>
    <t xml:space="preserve">โครงการขุดลอกคลองสายก้อนแก้ว-วังขอน หมู่ 1,4 ต.ก้อนแก้ว </t>
  </si>
  <si>
    <t>โครงการขุดลอกห้วยพร้อมทาฝายท่อลอดม.10  ต.เกาะขนุน  อ.พนมสารคาม</t>
  </si>
  <si>
    <t xml:space="preserve">โครงการขุดลอกคลองมาบสมบูรณ์ หมู่ที่ 3,18  ต.ทุ่งพระยา </t>
  </si>
  <si>
    <t>โครงการขุดลอกคลองพวา หมู่ 18 ต.ท่ากระดาน</t>
  </si>
  <si>
    <t>โครงการขุดลอกอ่างเก็บน้ำบ้านอ่างตาผึ้ง ม. 11</t>
  </si>
  <si>
    <t xml:space="preserve">โครงการขุดลอกห้วยสระผ่า หมู่ 12 บ้านป่าอีแทน </t>
  </si>
  <si>
    <t>โครงการขุดลอกบึงชะมืด หมู่ 4 บ้านโพนงาม</t>
  </si>
  <si>
    <t>โครงการพลิกฟื้นธนาคารควายไถนาตามพระราชดำริ   สมเด็จพระนางเจ้าฯ พระบรมราชินีนารถ</t>
  </si>
  <si>
    <t>ส่งเสริมการเลี้ยงปลาดุกตามแนวเศรษฐกิจพอเพียง</t>
  </si>
  <si>
    <t xml:space="preserve">โครงการถนนคอนกรีตเสริมเหล็ก  ม.10  ตำบล  คลองหลวงแพ่ง  อำเภอเมือง    กว้าง  5  เมตร ยาว  925  เมตร </t>
  </si>
  <si>
    <t>โครงการพัฒนาระบบเทคโนโลยีสารสนเทศและ การสื่อสารเพื่อรองรับการบริหาร  และบริการ  ในรูปแบบรัฐบาลอิเล็กทรอนิกส์</t>
  </si>
  <si>
    <t>โครงการก่อสร้างถนนลาดยางแอสฟัสท์ติก  กลุ่มบ้านเขาหวาย  ม.22  ต.ท่าตะเกียบ  กว้าง  6  ม.  ยาว  600  ม.</t>
  </si>
  <si>
    <t>โครงการก่อสร้างปรับปรุงผิวจราจรลาดยาง แอสฟัลท์ติกคอนกรีต   ม.10  ต.ท่ากระดาน อ.สนามชัยเขต   ขนาดผิวจราจรกว้าง 5 เมตร ยาว 600 เมตร</t>
  </si>
  <si>
    <t>โครงการก่อสร้างถนนลาดยางแอสฟัสต์ติค คอนกรีต  หมู่ 8  บ้านเนินไร่  สายเกาะคุณบัก'-  เนินไร่</t>
  </si>
  <si>
    <t>โครงการก่อสร้างถนนลาดยางผิวจราจรแบบแอสฟัลท์ติกคอนกรีต  สายเลียบคลอง 15  (ฝั่งตะวันออก)  บริเวณหมู่ที่ 10 บางส่วน  เชื่อมหมู่ที่ 9  บางส่วน  ต.บึงน้ำรักษ์  กว้าง 6 ม. ยาว 1,000 ม. หนา 0.05 ม. หรือผิวจราจรไม่น้อยกว่า 6,000 ตร.ม.</t>
  </si>
  <si>
    <t>โครงการอาหารปลอดภัยในสถานที่จำหน่ายอาหารด้านสุขภาพ</t>
  </si>
  <si>
    <t>โครงการก่อสร้างถนนคอนกรีต   ม.2  ต.ท่ากระดาน บ้านท่าเลียบ - แสงทอง   ผิวจราจรกว้าง  5  เมตร  ระยะทาง  750  เมตร   ชนิดมีลูกรังไหล่ทางข้างละ .050  เมตร</t>
  </si>
  <si>
    <t>โครงการก่อสร้างถนนลาดยางแอสฟัลท์ติก บ.เกาะลอย -หนองปรือ  ม. 3  ต.คลองตะเกรา กว้าง  4  ม.  ยาว  1000  ม.</t>
  </si>
  <si>
    <t>โครงการติดตั้งไฟฟ้าแสงสว่างกิ่งเดียวเสาสูง  9.00 เมตร  ดวงโคมขนาด  250  W.HPS  ทางหลวง หมายเลข 304 ตอนฉะเชิงเทรา - พนมสารคาม</t>
  </si>
  <si>
    <t xml:space="preserve">โครงการการก่อสร้างท่อระบายน้ำชนิดเหลี่ยมพร้อม บ่อพัก คสล. </t>
  </si>
  <si>
    <t>โครงการขยายเขตประปาบริเวณถนนเลียบคลอง ขุดใหม่ หมู่ 1-2  ต.สองคลอง  อ.บางปะกง</t>
  </si>
  <si>
    <t>โครงการขยายเขตประปาบริเวณซอยโรงปลาร้า  หมู่ 2   ต.สองคลอง  อ.บางปะกง</t>
  </si>
  <si>
    <t>โครงการก่อสร้างถนนสายบ้านห้วยกำ - ห้วยพลู หมู่ที่ 6 ตำบลเกาะขนุน กว้าง 5 เมตร  ยาว 1,000 เมตร</t>
  </si>
  <si>
    <t>โครงการก่อสร้างปรับปรุงผิวจราจรลาดยางเคพซีล  ม.11  ต.ท่ากระดาน   อ.สนามชัยเขต   ขนาดผิว จราจรกว้าง 5 เมตร  ยาว  600  เมตร</t>
  </si>
  <si>
    <t>ลำดับที่ 1</t>
  </si>
  <si>
    <t>ลำดับที่ 2</t>
  </si>
  <si>
    <t>ไม่สอดคล้องกับหลักเกณฑ์</t>
  </si>
  <si>
    <t>แก้ไขปัญหาน้ำ</t>
  </si>
  <si>
    <t>พัฒนาแหล่งน้ำเพื่อการเกษตร</t>
  </si>
  <si>
    <t>สร้างรายได้แก่ชุมชน</t>
  </si>
  <si>
    <t>ส่งเสริมสินค้าเกษตร</t>
  </si>
  <si>
    <t>การพัฒนาสินค้าเกษตร</t>
  </si>
  <si>
    <t>เพิ่มผลผลิตสัตว์น้ำ</t>
  </si>
  <si>
    <t>พัฒนาทรัพยากรธรรมชาติและสิ่งแวดล้อม</t>
  </si>
  <si>
    <t>ส่งเสริมแพทย์แผนไทย</t>
  </si>
  <si>
    <t>โครงการอบรม/ซื้อครุภัณฑ์(เต็นท์,โต๊ะ,เก้าอี้,จ้างเหมาจัดงาน)</t>
  </si>
  <si>
    <t>การพัฒนาแหล่งน้ำ</t>
  </si>
  <si>
    <t>การจัดเลี้ยงอาหารกลางวัน</t>
  </si>
  <si>
    <t>จัดระเบียบและพัฒนาเมือง</t>
  </si>
  <si>
    <t>พัฒนาโครงข่ายถนน</t>
  </si>
  <si>
    <t>แก้ปัญหาการขาดแคลนน้ำ</t>
  </si>
  <si>
    <t>เพิ่มรายได้</t>
  </si>
  <si>
    <t>ส่งเสริมสุขภาพ</t>
  </si>
  <si>
    <t>ซื้อคุรุภัณฑ์,ป้ายประชาสัมพัมพันธ์</t>
  </si>
  <si>
    <t>พัฒนาความรู้</t>
  </si>
  <si>
    <t>ส่งเสริมการท่องเที่ยวแนวอนุรักษ์ธรรมชาติและสิ่งแวดล้อม เพื่อนำร่องเชื่อมโยงกลุ่มเบญจบูรพาสุวรรณภูมิ</t>
  </si>
  <si>
    <t>เพิ่มคุณภาพชีวิต</t>
  </si>
  <si>
    <t>ภาค.....ตะวันออก..........................</t>
  </si>
  <si>
    <t>จังหวัด....จันทบุรี......................................</t>
  </si>
  <si>
    <t>ประเด็นยุทธศาสตร์ที่   : 1. พัฒนาอัญมณีและเครื่องประดับ</t>
  </si>
  <si>
    <t>โครงการกำหนดมาตรฐานการประกันคุณภาพสินค้าอัญมณีและเครื่องประดับจังหวัดจันทบุรี</t>
  </si>
  <si>
    <t>โครงการจัดหาเครื่องมือตรวจวิเคราะห์อัญมณี</t>
  </si>
  <si>
    <t>โครงการจัดตั้งศูนย์วิเคราะห์และพัฒนาอัญมณี</t>
  </si>
  <si>
    <t>โครงการพัฒนาบุคลากรด้านอัญมณีและเครื่องประดับจังหวัดจันทบุรี</t>
  </si>
  <si>
    <t>โครงการส่งเสริมและพัฒนาตลาดสินค้าอัญมณีและเครื่องประดับภายในประเทศ</t>
  </si>
  <si>
    <t>โครงการส่งเสริมและพัฒนาตลาดสินค้าอัญมณีและเครื่องประดับสู่ตลาดต่างประเทศ - นำคณะผู้แทนการค้าอัญมณีและเครื่องประดับจากต่างประเทศเข้ามาพบปะเจรจาการค้า ณ จังหวัดจันทบุรี</t>
  </si>
  <si>
    <t>โครงการประชาสัมพันธ์และสร้างความเชื่อมั่นให้กับสินค้าอัญมณีและเครื่องประดับจังหวัดจันทบุรี</t>
  </si>
  <si>
    <t>โครงการจัดหามาตรฐานสีพลอยไทย (Ploithai)</t>
  </si>
  <si>
    <t>โครงการพัฒนาบุคลากรเพื่อการผลิตอัญมณีและเครื่องประดับจังหวัดจันทบุรี</t>
  </si>
  <si>
    <t>ประเด็นยุทธศาสตร์ที่   : 2  พัฒนาสินค้าเกษตร</t>
  </si>
  <si>
    <t>โครงการส่งเสริมและพัฒนาคุณภาพมะม่วง</t>
  </si>
  <si>
    <t>โครงการส่งเสริมและพัฒนาคุณภาพลำไยเพื่อการส่งออก</t>
  </si>
  <si>
    <t>โครงการส่งเสริมพัฒนากล้วยไข่เพื่อการส่งออก</t>
  </si>
  <si>
    <t>โครงการแหล่งผลิตและจำหน่ายสินค้าเกษตรคุณภาพมาตรฐานอาหารอาหารปลอดภัยจังหวัดจันทบุรี</t>
  </si>
  <si>
    <t>โครงการปรับปรุงฐานข้อมูลทะเบียนเกษตรกรผู้ปลูกพืช</t>
  </si>
  <si>
    <t>โครงการป้องกันและแก้ไขปัญหาทุเรียนด้อยคุณภาพสู่ตลาด</t>
  </si>
  <si>
    <t>โครงการประชาสัมพันธุ์กุ้งคุณภาพ</t>
  </si>
  <si>
    <t>โครงการส่งเสริมกลุ่มผู้เลี้ยงหอยแครงตำบลบางชัน</t>
  </si>
  <si>
    <t>โครงการสร้างอาคารรวบรวมและกระจายผลผลิตทางการเกษตรตำบลพลับพลา</t>
  </si>
  <si>
    <t>โครงการจัดแสดงและจำหน่ายสินค้า OTOP</t>
  </si>
  <si>
    <t>โครงการส่งเสริมการตลาดผลไม้คุณภาพมาตรฐานโรงงานอุตสาหกรรม</t>
  </si>
  <si>
    <t>โครงการบริหารจัดการตลาดผลไม้ภายในประเทศ</t>
  </si>
  <si>
    <t>โครงการก่อสร้างถนนคอนกรีตในหมู่บ้าน  โดยใช้แรงงานเป็นหลักสายซอยคลองขุดใหม่  ม.8 ตำบลบางพระ</t>
  </si>
  <si>
    <t>โครงการก่อสร้างถนนลาดยางแอสฟัลท์ติกคอนกรีตสายบางกระดาน-สามแยก ม.6   ต.บางกระเจ็ด</t>
  </si>
  <si>
    <t>โครงการก่อสร้างถนนลาดยางแอสฟัลท์ติกคอนกรีตม.2  แยก รพช.  จากบ้านนายประเสริฐ   ตัญญะถึง บ้านนายขจร ต.ท่าทองหลาง</t>
  </si>
  <si>
    <t>โครงการก่อสร้างถนนลาดยางแอสฟัลท์ติกคอนกรีตกว้าง 5 เมตร  ยาว 1,500 เมตร  หนา 0.05 เมตร พื้นที่ 7,500 เมตร   หมู่ที่ 9    ต.บางน้ำเปรี้ยว</t>
  </si>
  <si>
    <t>โครงการก่อสร้างระบบประปาผิวดิน  หมู่ที่ 2 ต.ดอนเกาะกา</t>
  </si>
  <si>
    <t>โครงการก่อสร้างถนนคอนกรีต  หมู่ที่ 1  ตำบลบางเกลือ   ขนาดกว้าง 4 เมตร  ยาว 900 เมตร หนา 0.15 เมตร</t>
  </si>
  <si>
    <t>โครงการขุดลอกคลองตาส้ม  หมู่ที่ 18  ตำบล บางปะกง   ขนาดกว้าง 8 เมตร ยาว 200 เมตร ลึก 2 เมตร</t>
  </si>
  <si>
    <t>โครงการก่อสร้างถนนคอนกรีตเสริมเหล็ก   สายเลียบคลองอีแปะ    คลองสุขเกษม   หมู่ที่ 17 ต.สองคลอง  กว้าง 5 ม. ยาว 700 ม. หนา 0.15 ม.  หรือพื้นที่ไม่น้อยกว่า  3500  ตร.ม.</t>
  </si>
  <si>
    <t>โครงการปรับปรุงถนนลาดยางถนนเทศบาล 7</t>
  </si>
  <si>
    <t>โครงการปรับปรุงถนนลาดยางถนนเทศบาล 6</t>
  </si>
  <si>
    <t>โครงการก่อสร้างถนนลาดยางแอสฟัลท์ติกคอนกรีต สายเรียบคลองหนองใหญ่ตะวันออก  (ตอนที่ 2) ม.11 ต.หนองยาว  อ.พนมสารคาม  ขนาดกว้าง 5 เมตร ยาว 800 เมตร หนา 5 ซม.</t>
  </si>
  <si>
    <t>โครงการก่อสร้างถนนสายบ้านห้วยชำระกำ -กว้าง 5 เมตร   ยาว 1,000 เมตร    หมู่ที่ 8 ต.เกาะขนุน   อ.พนมสารคาม</t>
  </si>
  <si>
    <t>โครงการก่อสร้างถนนสายบ้านห้วยชำระกำ - กว้าง 5 เมตร   ยาว 1,000 เมตร    หมู่ที่ 8 ต.เกาะขนุน   อ.พนมสารคาม</t>
  </si>
  <si>
    <t>โครงการก่อสร้างถนนคอนกรีตเสริมเหล็กสายคลองบ้านโพธิ์ 6    เลียบแม่น้ำบางปะกง   หมู่ 4 ต.คลองบ้านโพธิ์</t>
  </si>
  <si>
    <t>โครงการก่อสร้างถนนคอนกรีตเสริมเหล็กจากคลองสียัด - สี่แยกลมโชย   ม.1   ต.คู้ยายหมี  ระยะทาง 900 เมตร  กว้าง 7 เมตร หนา 0.20 เมตร หรือมีพื้นที่ไม่น้อยกว่า 6,300 ตารางเมตร  ไหล่ทางสองข้างลงลูกรังข้างละ  0.50 เมตร</t>
  </si>
  <si>
    <t>โครงการก่อสร้างถนนลาดยางแอสฟัลท์ติกคอนกรีตสายบ้านหัวสำโรง - บ้านแปลงไม้แดง (บริเวณทางเข้านิคมอุตสาหกรรมเกตเวย์ซิตี้)</t>
  </si>
  <si>
    <t>โครงการก่อสร้างถนน คสล. สายสะแกงาม - ท้องคุ้งม.11  ต.ดงน้อย  อ.ราชสาส์น  ผิวจราจรกว้าง 4 ม.ระยะทาง 1,824 ม. หนา .015 ม.  หรือพื้นที่ คสล.ไม่น้อยกว่า 7,296 ตร.ม.  ไหล่ทางลงลูกรังตามสภาพ</t>
  </si>
  <si>
    <t>โครงการก่อสร้างถนน คสล.สายบ้านหินดาษ-ท่าโพธิ์ม.14  ต.ดงน้อย  อ.ราชสาส์น  ผิวจราจรกว้าง 6 ม.ระยะทาง 1,000 ม.  หนา 0.15 ม.  หรือพื้นที่ คสล. ไม่น้อยกว่า 6,000 ตร.ม.  ไหล่ทางลงลูกรังตามสภาพ</t>
  </si>
  <si>
    <t>โครงการก่อสร้างถนนลาดยางซอยเทิดพระเกียรติหมู่ที่ 3  ต.บางเล่า</t>
  </si>
  <si>
    <t>โครงการก่อสร้างถนนคอนกรีตในหมู่บ้าน  โดยใช้แรงงานเป็นหลักแยกบริเวณบ้านนางรัตนาภรณ์สมาน หมู่ 11  ตำบลบางตีนเป็ด</t>
  </si>
  <si>
    <t>โครงการก่อสร้างถนนคอนกรึตในหมู่บ้าน  โดยใช้แรงงานเป็นหลักสาย  ม.4   ตำบลท่าไข่</t>
  </si>
  <si>
    <t>โครงการขายเขตประปา หมู่ 1, 3, 4, 6 และ 8 ต.คลองจุกกระเฌอ</t>
  </si>
  <si>
    <t>โครงการก่อสร้างถนนลาดยางแอสฟัลท์ติกคอนกรีตสายเรียคลองวังซุง  ม.1 - ม.5    ต.เสม็ดเหนือ</t>
  </si>
  <si>
    <t>โครงการก่อสร้างถนนลาดยางแอสฟัลท์ติกคอนกรีตถนนนายแดง ร่วมใจ  ม.5  ต.หัวไทร</t>
  </si>
  <si>
    <t>โครงการก่อสร้างสะพานคอนกรีตเสริมเหล็กข้ามคลองหกวา (บริเวณโรงเรียนบ้านดอนเกาะกา) หมู่ที่ 13  ต.ดอนเกาะกา</t>
  </si>
  <si>
    <t xml:space="preserve">* ข่าวแก้ไขปัญหายาเสพติด  </t>
  </si>
  <si>
    <t>โครงการส่งเสริมการเรียนรู้ตามหลักปรัชญาเศรษฐกิจพอเพียง</t>
  </si>
  <si>
    <t>* พัฒนาโครงสร้างพื้นฐานศูนย์การเรียนรู้และส่งเสริมการเรียนรู้ตามหลักปรัชญาเศรษฐกิจพอเพียง</t>
  </si>
  <si>
    <t>โครงการอบรม (เกิน 30%) /ก่อสร้างศูนย์การเรียนรู้</t>
  </si>
  <si>
    <t>* ส่งเสริมวิถีชีวิตเศรษฐกิจพอเพียงในสถานประกอบการ</t>
  </si>
  <si>
    <t>* สร้างภูมิคุ้มกันผู้พิการในจังหวัดสระแก้วตามหลักปรัชญาเศรษฐกิจพอเพียง</t>
  </si>
  <si>
    <t>เป็นการจัดแสดงสินค้านอกจังหวัด ส่วนใหญ่เป็นค่าเช่าสถานที่จัดงาน  (1)</t>
  </si>
  <si>
    <t>โครงการจัดตั้งศูนย์บริการนักท่องเที่ยวและศูนย์การเรียนรู้อุทยานแห่งชาติน้ำตกคลองแก้ว</t>
  </si>
  <si>
    <t>โครงการจัดทำถนนลำลองป่าไม้รอบแนวเขตอุทยานแห่งชาติ</t>
  </si>
  <si>
    <t>โครงการส่งเสริมปีแห่งการท่องเที่ยวจังหวัดตราด</t>
  </si>
  <si>
    <t xml:space="preserve">โครงการสำรวจและจัดทำฐานข้อมูลแนวปะการัง </t>
  </si>
  <si>
    <t>โครงการก่อสร้างเขื่อนกันคลื่นหน่วยพิทักษ์อุทยานแห่งชาติ ที่ กช.1 (ธารมะยม)</t>
  </si>
  <si>
    <t>โครงการอนุรักษ์ป้องกันปะการังและระบบนิเวศทางทะเล อุทยานแห่งชาติหมู่เกาะช้าง</t>
  </si>
  <si>
    <t>* เทศกาลสินค้าเกษตรจังหวัดตราด (งานวันระกำหวาน ผลไม้ และของดีเมืองตราด) (สนง.เกษตร จว.)</t>
  </si>
  <si>
    <t xml:space="preserve">* โครงการส่งเสริมการปลูกพีชเศรษฐกิจ (ปาล์มน้ำมัน)  (สนง.เกษตร จว.)  </t>
  </si>
  <si>
    <t>โครงการอบรม/ดูงาน</t>
  </si>
  <si>
    <t>* ส่งเสริมการผลิตสินค้าเกษตรปลอดภัยและการทำการเกษตรตามแนวเศรษฐกิจพอเพียง ในกลุ่มยุวเกษตรกร ((สนง.เกษตร จว.)</t>
  </si>
  <si>
    <t>โครงการจัดทำตั้งศูนย์ข้อมูลเครือข่ายเชื่อมโยงเพื่อส่งเสริมการท่องเที่ยว ณ บริเวณหน้าประตูเมืองแสนตุ้ง</t>
  </si>
  <si>
    <t xml:space="preserve"> * พัฒนาปรับปรุงสถานที่จุดให้บริการ (CIQ) จุดผ่อนปรนบ้านโนนหมากมุ่น</t>
  </si>
  <si>
    <t>ส่งเสริมการค้าชายแดน</t>
  </si>
  <si>
    <t xml:space="preserve">  * พัฒนารปรับปรุงสถานที่จุดให้บริการ (CIQ) จุดผ่อนปรนบ้านหนองปรือ</t>
  </si>
  <si>
    <t xml:space="preserve">ส่งเสริมการค้าชายแดน </t>
  </si>
  <si>
    <t xml:space="preserve">  * พัฒนาปรับปรุงสถานที่จุดให้บริการ (CIQ) จุดผ่อนปรนบ้านเขาดิน</t>
  </si>
  <si>
    <t>ประเด็นยุทธศาสตร์ที่ 3 ถิ่นอุตสาหกรรมการเกษตร</t>
  </si>
  <si>
    <t>โครงการพัฒนาแหล่งน้ำขนาดเล็กเพื่อการเกษตร</t>
  </si>
  <si>
    <t>* พัฒนาแหล่งน้ำคลองเตา ต.ท่าเกษม อ.เมืองสระแก้ว</t>
  </si>
  <si>
    <t>* ขุดสระน้ำตามแนวทางทฤษฎีใหม่ ตำบล ละ 2 แห่ง (58 แห่ง)</t>
  </si>
  <si>
    <t>*  ขุดลอกหนองน้ำและคลองธรรมชาติ อ.อรัญประเทศ,อ.วัฒนานคร,อ.เมืองสระแก้ว,อ.เขาฉกรรจ์,อ.วังน้ำเย็น,อ.ตาพระยา,อ.วังสมบูรณ์,อ.คลองหาด (8 แห่ง)</t>
  </si>
  <si>
    <t>โครงการที่ใช้งบประมาณสูง</t>
  </si>
  <si>
    <t>* ขุดลอกแก้มลิงหนองระหาร</t>
  </si>
  <si>
    <t>*  ขุดลอกคลองบ้านคลองไม้เลี้ยง หมู่ที่ 10 ต.วังทอง อ.วังสมบูรณ์</t>
  </si>
  <si>
    <t>* ขุดลอกคลองบ้านวังชุมทอง หมู่ที่ 9 ต.วังใหม่ อ.วังสมบูรณ์</t>
  </si>
  <si>
    <t>* ก่อสร้างฝายน้ำล้นกั้นห้วยลำสะโตน  ม.3 ต.ทัพราช</t>
  </si>
  <si>
    <t xml:space="preserve"> * ก่อสร้างฝายน้ำล้นกั้นคลองห้วยยาง ม.9 ต.ทัพราช</t>
  </si>
  <si>
    <t>* ขุดลอกคลองมือเสือ  ม.4 ต.ทัพราช</t>
  </si>
  <si>
    <t>* ขุดลอกคลอง สะพาน 1  ม.3  ต.โคคลาน</t>
  </si>
  <si>
    <t>* ขุดลอกคลองยาง หมูที่ 13  ตำบลหนองม่วง กว้าง 12 เมตร ยาว 3,000 เมตร ลึก 4 เมตร</t>
  </si>
  <si>
    <t>* ขุดลอกคลองยาง หมู่ที่ 7 บ้านทดสามัคคีตำบลหนองม่วง  ยาว 1,000 เมตร กว้าง 9 เมตร ลึก 3 เมตร</t>
  </si>
  <si>
    <t>* ขุดคลองเพื่อส่งน้ำเข้าสระน้ำประจำหมู่บ้านหมู่ที่ 1 ตำบลหนองม่วง โดยขุดคลองส่งน้ำจากคลองธมฝาง เพื่อนำน้ำเข้าสระน้ำประปา ขนาดกว้าง 4 เมตร ลึก 2 เมตร ยาว 3,000 เมตร ข้างคลองทำเป็นถนนลูกรัง กว้าง 4 เมตร ยาว3,000 เมตร</t>
  </si>
  <si>
    <t>* ขุดลอกคลองแหน ระยะที่ 2 หมู่ที่ 5 บ้านหนองมั่ง ตำบลหนองแวง สภาพคลองเดิม(โดยเฉลี่ย) กว้าง 7 เมตร ลึกเฉลี่ย 2.50 เมตรยาว 2,000 เมตร สภาพคลองขุดใหม่ กว้าง10 เมตร ลึก 3.50 เมตร ยาว 2,000 เมตร</t>
  </si>
  <si>
    <t>* ขุดลอกขยายสระเก็บน้ำ หมู่ที่ 10 บ้านโพธิ์ทอง ตำบลหนองแวง กว้าง 30 เมตร ลึก3.50 เมตร ยาว 200 เมตร</t>
  </si>
  <si>
    <t>* ขุดลอกคลองหมู่ที่ 9 ต.คลองไก่เถื่อน อ.คลองหาด</t>
  </si>
  <si>
    <t>* ขุดลอกคลองสร้างฝายน้ำล้น  หมู่  7 ( คลองบัวหลวง  )  ต.ไทยอุดม</t>
  </si>
  <si>
    <t>* โครงการขุดสระเก็บน้ำและขุดลอกคลองบ้านสลองคอง หมู่ที่ 3 และบ้านกุดหินหมู่ที่ 4 ต.คลองน้ำ ใส</t>
  </si>
  <si>
    <t>* ขุดลอกหน้าฝาย หมู่ที่ 5 ต.บ้านด่าน ขนาดกว้าง 30 ม. ยาว 44 ม. ลึก 2.5 ม.</t>
  </si>
  <si>
    <t>* ขุดขยายอ่างเก็บน้ำแก้มลิง ม.2 ต.บ้านด่าน และก่อสร้างท่อเหลี่ยม</t>
  </si>
  <si>
    <t>โครงการส่งเสริมและพัฒนาการผลิตพืช</t>
  </si>
  <si>
    <t>* เพิ่มผลผลิตทางการเกษตรโดยกระบวนการอินทรีย์</t>
  </si>
  <si>
    <t>โครงการขาดรายละเอียด และกิจกรรมการดำเนินงานไม่ชัดเจน</t>
  </si>
  <si>
    <t>* โครงการส่งเสริมการปลูกปุ๋ยพืชสด</t>
  </si>
  <si>
    <t>* ปลูกผักปลอดภัยจากสารพิษ</t>
  </si>
  <si>
    <t xml:space="preserve">ขาดรายละเอียดโครงการ </t>
  </si>
  <si>
    <t>สอดคล้องกับยุทธศาสตร์การพัฒนาเกษตรอินทรีย์</t>
  </si>
  <si>
    <t>โครงการส่งเสริมภาพลักษณ์ สัญลักษณ์ และรายได้จากการท่องเที่ยวกลุ่มจังหวัดภาคตะวันออก ภายใต้คำว่า “สีสันตะวันออก”</t>
  </si>
  <si>
    <t>โครงการส่งเสริมความเข้มแข็งเกษตรอินทรีย์กลุ่มจังหวัดภาคตะวันออก</t>
  </si>
  <si>
    <t>โครงการจัดทำ Trade show ด้านการค้าและการลงทุน ของกลุ่มจังหวัดในภาคตะวันออก</t>
  </si>
  <si>
    <t>โครงการบริหารจัดการลุ่มน้ำชายฝั่งทะเลตะวันออก</t>
  </si>
  <si>
    <t>โครงการพัฒนา/แลกเปลี่ยนเรียนรู้และบูรณาการการบริหารจัดการด้านสังคม</t>
  </si>
  <si>
    <t>โครงการจัดทำยุทธศาสตร์ในการบริหารกลุ่มจังหวัดภาคตะวันออก</t>
  </si>
  <si>
    <t>อนุรักษ์ทรัพยากรธรรมชาติ</t>
  </si>
  <si>
    <t>จัดประชุมสัมมนา</t>
  </si>
  <si>
    <t>งบบริหารจัดการของกลุ่มจังหวัด</t>
  </si>
  <si>
    <t>จัดซื้อครุภัณฑ์ (เครื่องออกกำลังกาย)</t>
  </si>
  <si>
    <t>สนับสนุนการค้าการลงทุน</t>
  </si>
  <si>
    <t>แก้ไขปัญหาการขาดแคลนน้ำ</t>
  </si>
  <si>
    <t>ส่งเสริมการเพิ่มพื้นที่ป่าชายเลน</t>
  </si>
  <si>
    <t>สนันสนุนการตลาดเพื่อการเกษตร และสนับสนุนการท่องเที่ยว</t>
  </si>
  <si>
    <t>สอดคล้องกับการพัฒนาการเกษตรอินทรีย์</t>
  </si>
  <si>
    <t>พัฒนาด้านปศุสัตว์</t>
  </si>
  <si>
    <t>ส่งเสริมการเกษตร โดยการใช้ปุ๋ยอินทรีย์</t>
  </si>
  <si>
    <t>โครงการอบรม และ Roadshow ต่างประเทศ (ใช้งบ Function)</t>
  </si>
  <si>
    <t>จัดแสดงและจำหน่ายผลิตภัณฑ์สินค้า</t>
  </si>
  <si>
    <t xml:space="preserve"> Roadshow ในประเทศ </t>
  </si>
  <si>
    <t>โครงการศึกษา/ดูงาน</t>
  </si>
  <si>
    <t>อำนวยความสะดวกให้กับการท่องเที่ยว</t>
  </si>
  <si>
    <t>โครงการศึกษาธรรมชาติ เพื่อการท่องเที่ยวเชิงนิเวศน์ เขตรักษาพันธุ์สัตว์ป่าเขาอ่างฤาไน</t>
  </si>
  <si>
    <t xml:space="preserve"> โครงการจัดทำป้ายบอกทาง (Road Signage) เชื่อมโยงแหล่งท่องเที่ยวในกลุ่มจังหวัด</t>
  </si>
  <si>
    <t>โครงการประชาสัมพันธ์แหล่งท่องเที่ยวหลักเชื่อมโยงท่องเที่ยวกลุ่มเบญจบูรพาสุวรรณภูมิ</t>
  </si>
  <si>
    <t>โครงการจัดทำป้ายบอกทาง (Road Signage) เชื่อมโยงแหล่งท่องเที่ยวในกลุ่มจังหวัด</t>
  </si>
  <si>
    <t>โครงการส่งเสริมกิจกรรมท่องเที่ยวเบญจบูรพาสุวรรณภูมิ “ เปิดเส้นทางท่องเที่ยวเชิงนิเวศ ผจญภัยและสุขภาพ ”</t>
  </si>
  <si>
    <t>พัฒนาสินค้าเกษตร</t>
  </si>
  <si>
    <t>พัฒนาการท่องเที่ยว</t>
  </si>
  <si>
    <t>โครงการป้องกันและแก้ไขปัญหาสังคม</t>
  </si>
  <si>
    <t xml:space="preserve"> โครงการฟื้นฟูทรัพยากรธรรมชาติและสิ่งแวดล้อมให้เมืองตราดน่าอยู่</t>
  </si>
  <si>
    <t xml:space="preserve">* จัดตั้งโรงเรียนเป็นศูนย์กลางการเรียนรู้เพื่อเพิ่มประสิทธิภาพการจัดการเรียนรู้และการบริหาร  (สนง.เขตพื้นที่การศึกษา) </t>
  </si>
  <si>
    <t>* จัดตั้งชมรมพัฒนาผู้เรียนในโรงเรียน (สนง.เขตพื้นที่การศึกษาตราด)</t>
  </si>
  <si>
    <t xml:space="preserve">วางและจัดทำพื้นที่ผังเฉพาะ อ.เกาะกูด  </t>
  </si>
  <si>
    <t xml:space="preserve"> ก่อสร้างเขื่อนป้องกันการกัดเซาะชายฝั่งทะเล</t>
  </si>
  <si>
    <t>โครงการป้องกันรักษาความสงบเรียบร้อยและความมั่นคงชายแดนทั้งทางบกและทางทะเล</t>
  </si>
  <si>
    <t>โครงการจัดชุดป้องกันและปราบปรามแรงงานต่างด้าวผิดกฎหมาย</t>
  </si>
  <si>
    <t>งบบริหารจัดการ</t>
  </si>
  <si>
    <t>จัดจ้างที่ปรึกษาเพิ่อการวิจัย</t>
  </si>
  <si>
    <t>สำรวจแรงงานต่างด้าว</t>
  </si>
  <si>
    <t>การแก้ไขปัญหาขาดแคลนแรงงานในพื้นที่จังหวัดตราด</t>
  </si>
  <si>
    <t>ประเด็นยุทธศาสตร์ที่ 2 : ส่งเสริมและพัฒนาผลผลิตการเกษตร</t>
  </si>
  <si>
    <t>โครงการส่งเสริมอาชีพเกษตรปลอดภัยและเกษตรอินทรีย์</t>
  </si>
  <si>
    <t>* โครงการก่อสร้างฝายต้นน้ำลำธาร (Check Dam) เงินบาท (สนง.ทสจ.)</t>
  </si>
  <si>
    <t>* โครงการส่งเสริมให้ราษฎรปลูกต้นไม้เพื่อเพิ่มพื้นที่สีเขียวและลดภาวะโลกร้อน เพื่อสนองพระราชเสาวนีย์  (ทสจ.)</t>
  </si>
  <si>
    <t>* โครงการปลูกป่า 3 อย่างประโยชน์ 4 อย่าง(สนง.ทสจ.)</t>
  </si>
  <si>
    <t>* โครงการบริหารจัดการทรัพยากรป่าไม้เพิ่มความหลากหลายทางชีวภาพตามแนวปรัชญาเศรษฐกิจพอเพียง (ทสจ.)</t>
  </si>
  <si>
    <t xml:space="preserve">*  โครงการบริหารจัดการไฟป่า โดยการมีส่วนร่วมของประชาชน และองค์กรปกครองส่วนท้องถิ่น  (ทสจ.) </t>
  </si>
  <si>
    <t>* โครงการปลูกป่าชายเลนในพื้นที่ชายเลนน้ำลด (สถานีพัฒนาทรัพยากรป่าชายเลนที่ 4)</t>
  </si>
  <si>
    <t>* โครงการส่งเสริมการปลูกป่าชายเลน  (สถานีพัฒนาทรัพยากรป่าชายเลนที่ 4)</t>
  </si>
  <si>
    <t xml:space="preserve">* โครงการเครือข่ายเฝ้าระวังและรายงานสถานการณ์ทรัพยากรธรรมชาติและสิ่งแวดล้อม </t>
  </si>
  <si>
    <t xml:space="preserve">* โครงการส่งเสริมการจัดการขยะมูลฝอยตามแนวพระราชดำริ  </t>
  </si>
  <si>
    <t>* โครงการปลูกหวายตามแนวพระราชดำริ (ทสจ.)</t>
  </si>
  <si>
    <t>* โครงการอนุรักษ์ ศึกษาทรัพยากรป่าชายเลนและความหลากหลายทางชีวิภาพ</t>
  </si>
  <si>
    <t>โครงการลดผลผลิตเงาะเพื่อให้สมดุลกับตลาด</t>
  </si>
  <si>
    <t>โครงการศึกษาวิจัยวิธีการในการเพิ่มปริมาณมังคุดคุณภาพนี้มีลักษณะกลีบเลี้ยงเขียว (หูเขียว)</t>
  </si>
  <si>
    <t>โครงการงานแก้มลิงหนองกะเพลิง</t>
  </si>
  <si>
    <t>โครงการพัฒนาวิธีการจัดการมังคุด ทุเรียน เงาะ แบบผสมผสานเพื่อเพิ่มผลผลิตคุณภาพ</t>
  </si>
  <si>
    <t>ส่งเสริมช่องทางการตลาดผลิตภัณฑ์ OTOP กลุ่มจังหวัดภาคกลางตอนกลาง</t>
  </si>
  <si>
    <t>โครงการส่งเสริมและประชาสัมพันธ์ภาพลักษณ์สินค้าเกษตรที่ผ่านการรับรองมาตรฐาน ความปลอดภัย (GAP) ชนิดสินค้ามะม่วง (Road show) กลุ่มเบญจบูรพาสุวรรณภูมิ</t>
  </si>
  <si>
    <t>โครงการจัดทำแผนยุทธศาสตร์และแผนปฏิบัติการท่องเที่ยวเบญจบูรพาสุวรรณภูมิ</t>
  </si>
  <si>
    <t>โครงการพัฒนาเมืองชายแดนเพื่อการรองรับการพัฒนาระหว่างประเทศ</t>
  </si>
  <si>
    <t>โครงการเพิ่มช่องทางการตลาดสินค้าOTOP สู่ตลาดการค้าชายแดน</t>
  </si>
  <si>
    <t>โครงการศึกษาวิจัย/อบรม</t>
  </si>
  <si>
    <t>จัดจ้างที่ปรึกษา</t>
  </si>
  <si>
    <t>โครงการศึกษาวิจัย(จัดประชุม)</t>
  </si>
  <si>
    <t>โครงการอบรม/จัดประชุมสัมมนา</t>
  </si>
  <si>
    <t>โครงการอบรม/ศึกษาดูงาน</t>
  </si>
  <si>
    <t>จัดซื้อครุภัณฑ์ เช่น รถยนต์ เครื่องกำเนิดไฟฟ้า</t>
  </si>
  <si>
    <t>โครงการอบรม/ซื้อครุภัณฑ์</t>
  </si>
  <si>
    <t>* สร้างภูมิคุ้มกันและเฝ้าระวังปัญหาละเมิดสิทธิมนุษย์และคุ้มครองเด็กและครอบครัว</t>
  </si>
  <si>
    <t>* ควบคุมร้านเกมส์/อินเตอร์เน็ต ร้านคาราโอเกะ และร้านจำหน่ายวีดิทัศน์ ปลอดภัยห่างไกลยาเสพติด</t>
  </si>
  <si>
    <t>* ฝึกอบรมเสริมสร้างศักยภาพชุมชนด้านการป้องกันและบรรเทาสาธารณภัย(CBDRM)ในพื้นที่เสี่ยงภัย</t>
  </si>
  <si>
    <t>* พัฒนาข้อมูลข่าวสารสืบสวนยา เสพติด</t>
  </si>
  <si>
    <t>* จัดระเบียบสังคมเพื่อควบคุมอบายมุข และเยาวชนในจังหวัดสระแก้ว</t>
  </si>
  <si>
    <t>* คนสระแก้วยุคใหม่ มีวินัยจราจร</t>
  </si>
  <si>
    <t>* สัมมนาให้ความช่วยเหลือผู้ประสบภัยพิบัติกรณีฉุกเฉิน ตามระเบียบกระทรวงการคลัง</t>
  </si>
  <si>
    <t>* ฝึกอบรมทบทวนเพิ่มศักยภาพ"หนึ่งตำบล หนึ่งทีมกู้ชีพกู้ภัย"(OTOS)</t>
  </si>
  <si>
    <t xml:space="preserve">* ส่งเสริมสินค้าเกษตรแปรรูปปลอดภัยในกลุ่มแม่บ้านเกษตรกรและวิสาหกิจชุมชน (สนง.เกษตร จว.) </t>
  </si>
  <si>
    <t xml:space="preserve">*  พัฒนาพื้นที่และขยายเครือข่ายเกษตรอินทรีย์ (สถานีพัฒนาที่ดินตราด) </t>
  </si>
  <si>
    <t xml:space="preserve">* ความปลอดภัยทางชีวภาพสู่การสร้างงานผลิตสัตว์ปีกเป็นอาชีพและขยายผลการเรียนรู้ (สนง.ปศุสัตว์จังหวัดตราด) </t>
  </si>
  <si>
    <t xml:space="preserve">* สร้างงานอาชีพผลิตโคคุณภาพดีสู่ห่วงโซ่อาหาร (สนง.ปศุสัตว์จังหวัดตราด) </t>
  </si>
  <si>
    <t xml:space="preserve">* ปศุสัตว์สะอาดและปลอดภัย (สนง.ปศุสัตว์จังหวัดตราด) </t>
  </si>
  <si>
    <t xml:space="preserve">* สร้างงานอนุรักษ์และผลิตไก่พื้นเมืองตราด (สนง.ปศุสัตว์จังหวัดตราด) </t>
  </si>
  <si>
    <t>สอคคล้องกับยุทธศาสตร์ ควรใช้งบบริการจัดการของหน่วยงาน (ซื้อครุภัณฑ์)</t>
  </si>
  <si>
    <t>พัฒนาแหล่งน้ำ แก้ไขปัญหาการขาดแคลนน้ำนพื้นที่</t>
  </si>
  <si>
    <t>พัฒนาแหล่งน้ำ แก้ไขปัญหาการขาดแคลนน้ำและน้ำท่วมนพื้นที่</t>
  </si>
  <si>
    <t>*การป้องกันและแก้ไขจราจรทางบก</t>
  </si>
  <si>
    <t>*การสร้างเครือข่ายป้องกันสาธารภัย</t>
  </si>
  <si>
    <t xml:space="preserve">การจัดซื้ออุปกรณ์ </t>
  </si>
  <si>
    <t>สอคคล้องกับยุทธศาสตร์ ควรใช้งบบริการจัดการของหน่วยงานงบบริหารจัดการ (จัดชุดปฏิบัติการ)</t>
  </si>
  <si>
    <t>สอคคล้องกับยุทธศาสตร์ ควรใช้งบบริการจัดการของหน่วยงาน งบบริหารจัดการ (จัดชุดปฏิบัติการ)</t>
  </si>
  <si>
    <t>ก่อสร้างถนนแอสฟัลติกคอนกรีตตำบลคู้ลำพัน  หมู่ที่ ๑ - ๔  ตำบลคู้ลำพัน ( ผิวจราจรกว้าง 5 เมตร ยาว 4,000 เมตร)</t>
  </si>
  <si>
    <t>ก่อสร้างถนนลาดยาง  สาย  ม.16  หนองสีเสียด - ม.5  บ.โคกไทย  ต.หัวหว้า  อ.ศรีมโหสถ  ระยะทาง  1.000  กม.</t>
  </si>
  <si>
    <t>ก่อสร้างถนนลาดยาง  สาย แยก ทล.3481 - บ.โยทะกา  ต.บางยาง  อ.บ้านสร้าง  ระยะทาง  6.250  กม.</t>
  </si>
  <si>
    <t>ศูนย์เรียนรู้เศรษฐกิจพอเพียงจังหวัดปราจีนบุรี เพื่อสร้างอาชีพ  140  ไร่</t>
  </si>
  <si>
    <t>บูรณาการแก้ไขปัญหาอุบัติเหตุทางถนนจังหวัดปราจีนบุรี</t>
  </si>
  <si>
    <t>ติดตั้งโทรทัศน์วงจรปิดควบคุมภายใน (CCTV)  ในบริเวณศาลากลางจังหวัดปราจีนบุรี ทั้ง 4  ชั้น</t>
  </si>
  <si>
    <t>เยาวชนคนดีศรีปราจีน</t>
  </si>
  <si>
    <t>ปรับปรุงศูนย์ราชการจังหวัด</t>
  </si>
  <si>
    <t>พัฒนาระบบภูมิสารสนเทศเพื่อการบริหารจังหวัดปราจีนบุรี</t>
  </si>
  <si>
    <t>ขยายการบริการภาครัฐสู่ประชาชนในท้องที่ห่างไกล</t>
  </si>
  <si>
    <t>พัฒนาบุคลากรด้านกฎหมายระเบียบการเงินการคลังและพัสดุ</t>
  </si>
  <si>
    <t>เพิ่มศักยภาพการพัฒนาองค์กรเพื่อการปฏิบัติงาน และการติดตามและประเมินผลแผนพัฒนาจังหวัด ปี 2553</t>
  </si>
  <si>
    <t>เสริมสร้างความรู้ความสามารถบุคลากร</t>
  </si>
  <si>
    <t xml:space="preserve">พัฒนาศักยภาพเสริมสร้างความรู้ความสามารถบุคลากรและพัฒนาระบบสารสนเทศจังหวัดปราจีนบุรี  ปี 2553  </t>
  </si>
  <si>
    <t>สานสายใย สู่สายใจผู้พิการ จังหวัดปราจีนบุรี</t>
  </si>
  <si>
    <t>ฝึกอบรมพัฒนาประสิทธิภาพคณะกรรมการหมู่บ้านประจำปี  2553</t>
  </si>
  <si>
    <t>เสริมสร้างศักยภาพบุคลากรการประชาสัมพันธ์ภาครัฐ</t>
  </si>
  <si>
    <t xml:space="preserve">ส่งเสริมศักยภาพหมู่บ้านในการมีส่วนร่วมประจำปี  2553  </t>
  </si>
  <si>
    <t>พัฒนางานการให้บริการประชาชน  (พัฒนาระบบข้อมูลในองค์กร/จัดสภาพแวดล้อมและสถานที่ราชการ/ 5 ส  /การทำงานเป็นทีม)</t>
  </si>
  <si>
    <t>พัฒนาบุคลากรด้านศาสนา</t>
  </si>
  <si>
    <t>ก่อสร้างศูนย์เด็กเล็กตำบลชะเลือด - คู้ลำพัน</t>
  </si>
  <si>
    <t>พัฒนาศักยภาพกำนัน ผู้ใหญ่บ้าน ฯลฯ</t>
  </si>
  <si>
    <t>เพิ่มประสิทธิภาพการไกล่เกลี่ยประนอมข้อพิพาท  ประจำปี  2553</t>
  </si>
  <si>
    <t>จัดทำผังชุมชนต้นแบบ ระดับหมู่บ้าน จังหวัดปราจีนบุรี</t>
  </si>
  <si>
    <t>จัดซื้อเครื่องตรวจหาสารเสพติด</t>
  </si>
  <si>
    <t>ขยายแนวท่อจ่ายน้ำประปา หมู่ที่ 1, 8  ต. บางปลาร้า  อ.บ้านสร้าง  10,552 เมตร</t>
  </si>
  <si>
    <t>ก่อสร้างประปาหมู่บ้าน  หมู่ที่ 5,10  ต. คำโตนด (ขนาดจุ 15 ลบ.ม. สูง 15 ม. จำนวน 2 แห่ง)</t>
  </si>
  <si>
    <t>เพิ่มประสิทธิภาพการป้องกันและแก้ไขปัญหาอาชญากรรมและดูแลรักษาความปลอดภัยในชีวิตและทรัพย์สินของประชาชน</t>
  </si>
  <si>
    <t>ตั้งสถานีวิทยุกระจายเสียงแห่งประเทศไทยจังหวัดปราจีนบุรี</t>
  </si>
  <si>
    <t>ซ่อมแซมบ้านพักผู้สูงอายุหรือยากไร้ 64  หมู่บ้านนำร่อง หมู่ละ  3  หลัง รวม  193  หลัง</t>
  </si>
  <si>
    <t>ก่อสร้างถนน คสล. หมู่ 5,7,11,13  ต. คำโตนด      (ผิวจราจรกว้าง 5 ม. ยาว 1,800 ม. หนา 0.15 ม. และกว้าง 4 ม. ยาว 1,350 ม. หนา 0.15 ม.)</t>
  </si>
  <si>
    <t>งบผูกพัน 2 ปี</t>
  </si>
  <si>
    <t>ไมมีรายละเอียดโครงการ</t>
  </si>
  <si>
    <t>ใช้งบเพื่อการบริหารงานราชการ</t>
  </si>
  <si>
    <t>จัดซื้อครุภัณฑ์/อบรม</t>
  </si>
  <si>
    <t>โครงการปฏิบัติธรรมครอบครัวอบอุ่นด้วยพระธรรม</t>
  </si>
  <si>
    <t>ประเด็นยุทธศาสตร์ที่ 1 : เป็นเมืองน่าอยู่ ประชาชนมีคุณภาพชีวิตที่ดี</t>
  </si>
  <si>
    <t xml:space="preserve"> ค่ายต้นกล้ารักษ์ป่าบ้านเกิด</t>
  </si>
  <si>
    <t>โครงการพัฒนาสังคมแห่งการเรียนรู้คู่คุณธรรมตลอดชีวิต</t>
  </si>
  <si>
    <t>สอดคล้องกับประเด็นยุทธศาสตร์ พื้นที่ดำเนินการ คือ สถานที่ราชการ ศาสนสถาน พื้นที่ของเอกชน และพื้นที่โครงการสระเก็บน้ำพระราม 9 อันเนื่องมาจากพระราชดำริฯ</t>
  </si>
  <si>
    <t xml:space="preserve">เป็นโครงการที่สอดคล้องกับประเด็นยุทธศาสตร์ จึงเห็นควรสนับสนุนโครงการ </t>
  </si>
  <si>
    <t>กิจกรรม ไม่ชัดเจนว่าการสนับสนุนอุปกรณ์นั้นคืออุปกรณ์รายการใด นอกเหนือจากมีการจัดตั้งคณะกรรมการ และการบริหารจัดการอย่างต่อเนื่องภายหลังโครงการจะให้ อปท.ขยายผลดำเนินการต่อและออกข้อบัญญัติท้องถิ่นเกี่ยวกับการติดตั้งที่ดักไขมันจากครัวเรือนกรณีสร้างบ้านใหม่ เป็นโครงการต่อเนื่องที่มีแผนการดำเนินการตั้งแต่ปี งปม.2555-2558 รวม 4 ปีๆละ 3 ล้านบาท(ปีละ10ชุมชน/หมู่บ้านให้มีชุมชน/หมู่บ้านต้นแบบในการจัดการน้ำเสียโดยชุมขน) ปี2555</t>
  </si>
  <si>
    <r>
      <t xml:space="preserve">ผลการศึกษาจะเป็นประโยชน์ต่อการพัฒนาพื้นที่ได้มาก และสอดคล้องกับยุทธศาสตร์ </t>
    </r>
    <r>
      <rPr>
        <u/>
        <sz val="9"/>
        <rFont val="Tahoma"/>
        <family val="2"/>
      </rPr>
      <t>ควรปรับลดวงเงินเหลือ 5 ล้านบาท</t>
    </r>
  </si>
  <si>
    <r>
      <t>จ้างบุคลากรประจำศูนย์บริการนักท่องเที่ยว 3 แห่ง และการทำสื่อประชาสัมพันธ์ ซึ่งแสดงรายการคำนวณไม่สอดคล้องกับกิจกรรมที่นำเสนอในโครงการว่าเป็นการจ้างเหมาดำเนินการโครงการ พิจารณาโดยภาพรวมแล้ว</t>
    </r>
    <r>
      <rPr>
        <u/>
        <sz val="9"/>
        <rFont val="Tahoma"/>
        <family val="2"/>
      </rPr>
      <t>เป็นลักษณะงานภารกิจปกติของหน่วยงาน</t>
    </r>
  </si>
  <si>
    <r>
      <rPr>
        <u/>
        <sz val="9"/>
        <rFont val="Tahoma"/>
        <family val="2"/>
      </rPr>
      <t>เป็นงานภารกิจปกติของหน่วยงาน</t>
    </r>
    <r>
      <rPr>
        <sz val="9"/>
        <rFont val="Tahoma"/>
        <family val="2"/>
      </rPr>
      <t xml:space="preserve"> (บางกิจกรรมเหมือนกันกับกิจกรรมในโครงการก่อนหน้า)</t>
    </r>
  </si>
  <si>
    <t>สอดคล้องกับยุทธศาสตร์ และเป็นโครงการรองรับการดำเนินการในปีก่อนๆ รายละเอียดรายการคำนวณในแบบฟอร์มรายะเอียดจำแนกงบรายจ่าย ไม่ได้แยกในแต่ละกิจกรรมหลัก แต่เป็นการคำนวณรายกิจกรรมย่อยๆ</t>
  </si>
  <si>
    <t>โครงการมีหลักการที่ดี แต่กิจกรรมและวิธีการใช้งบประมาณที่กำหนดไว้อาจทำให้ได้ผลผลิตและผลลัพธ์ที่ไม่คุ้มค่ากับการใช้เงิน คือ งบประมาณ 2 ใน 3 หรือประมาณ 3.4 ล้านบาท เป็นการลงทุนในวัสดุอปกรณ์และครุภัณฑ์   และอีกประมาณ 1 ล้านบาท ครึ่งหนึ่งเป็นของหัวหน้าโครงการวิจัย อีกครึ่งเป็นการจ้างนักศึกษาช่วยงานวิจัยและลงพื้นที่      โครงการนี้ดำเนินการโดยมหาวิทยาลัยธรรมศาสตร์ ภาควิชาวิทยาศาสตร์และเทคโนโลยีการอาหาร แต่ในโครงการมีการลงทุนในรายการวัสดุการศึกษา และครุภัณฑ์ต่างๆ ซึ่งอุปกรณ์และวัสดุต่างๆ แยกผลิตภัณฑ์ละ 1 ชุด ๆละ 105,000 บาท ในภาควิชาควรมีอยู่แล้ว รวมทั้งมีการติดตั้งเครื่องฉายภาพ LCD พร้อมจอภาพระบบอัตโนมัติ จำนวน 1 ชุด(4หมื่นบาท) ในห้องบรรยายซึ่งจะใช้ฝึกอบรม การเรียนการสอนต่อไป และยังมีเครื่องดัดแปรบรรยากาศในบรรจุภัณฑ์อาหาร จำนวน 1 เครื่อง(0.55 ล้านบาท)เพื่อใช้ในการศึกษาวิจัยการยืดอายุการเก็บรักษาผลิตภัณฑ์ ซึ่งโครงการระบุว่าชุมชนสามารถเข้ามาใช้บริการได้</t>
  </si>
  <si>
    <r>
      <t>โครงการมีหลักการที่ดี แต่กิจกรรมและวิธีการใช้งบประมาณที่กำหนดไว้อาจทำให้ได้ผลผลิตและผลลัพธ์ที่ไม่คุ้มค่ากับการใช้เงิน มี</t>
    </r>
    <r>
      <rPr>
        <u/>
        <sz val="9"/>
        <rFont val="Tahoma"/>
        <family val="2"/>
      </rPr>
      <t xml:space="preserve">ข้อสังเกต คือ </t>
    </r>
    <r>
      <rPr>
        <sz val="9"/>
        <rFont val="Tahoma"/>
        <family val="2"/>
      </rPr>
      <t>หน่วยดำเนินการมีการจัดจ้างเจ้าหน้าที่ประจำโครงการ 5 คน และมีการจ่ายค่าเบี้ยประชุมกรรมการด้วย(ตามระเบียบกรมบัญชีกลางมีจ่ายได้หรือไม่) ค่าใช้จ่ายในการสัมมนาอบรมดูงาน 12 วัน 300 คน 2,592,000 บาท ค่าวิทยากร 360,000 บาทก่อสร้าง 985,500 บาท วัสดุงานบ้านงานครัว 450,000 บาท วัสดุอาหาร 600,000 บาท  มีค่าใช้จ่ายของโครงการประมาณ 4 ล้านบาทที่เป็นงปม.ที่ลงถึงชาวบ้านอย่างแท้จริง นอกนั้นเป็นการคิดค่าป่วยการของมหาวิทยาลัย ค่าวัสดุ ค่าตอบแทนเจ้าหน้าที่  ประมาณ 6 ล้านบาท(ซึ่ง 3 ล้านบาทตกเป็นรายได้ของมหาวิทยาลัยnet ได้แก่ ค่าออกแบบการวิจัยและทำคู่มือเผยแพร่ 2ล้านบาท ค่าสาธารณูปโภค 1 ล้านบาท) โครงการที่ 1.4 และ 1.5 คล้ายกันมาก แต่เป็นต่างมหาวิทยาลัยดำเนินการ เพียงแต่ 1.5 มีกลุ่มเป้าหมายที่เป็น SMEs ด้วย</t>
    </r>
  </si>
  <si>
    <r>
      <rPr>
        <u/>
        <sz val="9"/>
        <rFont val="Tahoma"/>
        <family val="2"/>
      </rPr>
      <t xml:space="preserve">โครงการมีหลักการที่ดี แต่กิจกรรมและวิธีการใช้งบประมาณที่กำหนดไว้อาจทำให้ได้ผลผลิตและผลลัพธ์ที่ไม่คุ้มค่ากับการใช้เงิน มีข้อสังเกต คือ </t>
    </r>
    <r>
      <rPr>
        <sz val="9"/>
        <rFont val="Tahoma"/>
        <family val="2"/>
      </rPr>
      <t xml:space="preserve">มรภ.วไลยอลงกรณ์ฯ เป็นหน่วยดำเนินการมีการจัดจ้างเจ้าหน้าที่ประจำโครงการ 5 คน และมีการจ่ายค่าเบี้ยประชุมกรรมการด้วย(ตามระเบียบกรมบัญชีกลางมีจ่ายได้หรือไม่) ค่าใช้จ่ายในการสัมมนาอบรมดูงาน 12 วัน 100 คน 864,000 บาท ค่าวิทยากร 240,000 บาทก่อสร้าง 290,000 บาท วัสดุงานบ้านงานครัว 200,000 บาท วัสดุอาหาร 100,000 บาท  มีค่าใช้จ่ายของโครงการประมาณ 1.45 ล้านบาทที่เป็นงปม.ที่ลงถึงชาวบ้านอย่างแท้จริง นอกนั้นเป็นการคิดค่าป่วยการของมหาวิทยาลัย ค่าวัสดุ ค่าตอบแทนเจ้าหน้าที่  ประมาณ 2.55 ล้านบาท(ซึ่ง 1.4 ล้านบาทตกเป็นรายได้ของมหาวิทยาลัยnet ได้แก่ ค่าออกแบบการวิจัยและทำคู่มือเผยแพร่ 1ล้านบาท ค่าสาธารณูปโภค 0.4 ล้านบาท) โครงการที่ 1.5 และ 1.6 ใช้เกณฑ์คำนวณเหมือนกัน  </t>
    </r>
  </si>
  <si>
    <r>
      <t xml:space="preserve">สหกรณ์การเกษตรคลองหลวงจำกัด ตราสินค้า "ตราทุ่งรังสิต" เป็นสหกรณ์ที่มีผลดำเนินการธุรกิจมีกำไรอยู่แล้ว และเนื่องจากเป็นผู้รับประโยชน์ในวงแคบ ไม่น่าจะเข้ายุทธศาสตร์ของจังหวัด  </t>
    </r>
    <r>
      <rPr>
        <u/>
        <sz val="9"/>
        <rFont val="Tahoma"/>
        <family val="2"/>
      </rPr>
      <t xml:space="preserve">เป็นภารกิจปกติของหน่วยงานกรมส่งเสริมสหกรณ์ กรมส่งเสริมสหกรณ์มีกองทุนพัฒนาสหกรณ์ จึงควรพิจารณาใช้เงินจากกองทุนฯ </t>
    </r>
  </si>
  <si>
    <r>
      <t xml:space="preserve"> </t>
    </r>
    <r>
      <rPr>
        <u/>
        <sz val="9"/>
        <rFont val="Tahoma"/>
        <family val="2"/>
      </rPr>
      <t xml:space="preserve">เป็นภารกิจปกติ พช และหน่วยงานที่เกี่ยวข้อง เช่น อุตสาหกรรมจังหวัด สสว. มีการลงให้ความรู้อยู่เป็นประจำ เป็นภารกิจปกติของหน่วยงาน </t>
    </r>
    <r>
      <rPr>
        <sz val="9"/>
        <rFont val="Tahoma"/>
        <family val="2"/>
      </rPr>
      <t xml:space="preserve">นอกจากนี้โครงการไม่มีความขัดเจน กลุ้มเป้าหมายที่เข้ารับความรู้ไม่ชัดเจน/ไม่ทราบจำนวน ไม่แสดงในรายการคำนวณ ปัญหาของผลิตภัณฑ์คือปัญหาการไม่ได้มาตรฐานไม่ใช่ปัญหาการวางแผนการตลาด หากเป็นปัญหาทางการตลาดแล้ว นักวิชาการตลาดควรสามารถแนะนำได้ทันที่รายผลิตภัณฑ์ </t>
    </r>
    <r>
      <rPr>
        <u/>
        <sz val="9"/>
        <rFont val="Tahoma"/>
        <family val="2"/>
      </rPr>
      <t>โครงการนี้เป็นการแก้ปัญหาไม่ตรงจุด</t>
    </r>
    <r>
      <rPr>
        <sz val="9"/>
        <rFont val="Tahoma"/>
        <family val="2"/>
      </rPr>
      <t xml:space="preserve"> มรภ.วไลยอลงกรณ์ฯ  เป็นหน่วยดำเนินการ (เนื่องจากตารางการคำนวณจำแนกงบรายจ่าย โครงการนี้ไม่แสดงรายการชัดเจน ค่าตอบแทนวิทยากร และเจ้าหน้าที่รวมไปกว่า  1 ใน 2 ของ งปม.ทั้งหมดของโครงการ(หรือประมาณ 6.8 ล้านบาท ) ยังไม่นับรวมค่าใช้สอย ซึ่งเป็นรายการวัสดุการศึกษา ตำรา ค่าสาธารณูปโภค การกระจาย งปม.โครงการเป็นค่าดำเนินการของ มรภ.ประมาณ 2 ใน 3</t>
    </r>
  </si>
  <si>
    <r>
      <t xml:space="preserve">เป็นงานในภารกิจรับผิดชอบของกระทรวงพาณิชย์ และงานภารกิจหลักของ มทร.ธัญบุรี ตามที่ได้อ้างอิงไว้ในหลักการและเหตุผล บรรทัดที่ 4  และจากหลักการและเหตุผลแสดงว่า มทร.มีการสำรวจสืบค้นในกิจกรรมที่ 1 ไว้แล้วเพราะในโครงการได้อ้างถึงผลิตภัณฑ์/ภูมิปัญญาท้องถิ่นที่เป็นจุดเด่นของจังหวัดปทุมธานี ดังนั้นควรยกตัวอย่างที่มทร.ได้เคยสำรวจไว้แล้ว ไม่ควรอ้างอิงแบบลอยๆ สำหรับกิจกรรมที่ 3 มทร.ธัญบุรี และหน่วยงานของกรมทรัพย์สินทางปัญญาควรบูรณาการร่วมดำเนินการส่งเสริมในพื้นที่เนื่องจากเป็นภารกิจโดยตรงของทั้ง 2 หน่วยงาน </t>
    </r>
    <r>
      <rPr>
        <u/>
        <sz val="9"/>
        <rFont val="Tahoma"/>
        <family val="2"/>
      </rPr>
      <t>นอกจากนี้ มทร.ธัญบุรี ขอเป็นผู้ริเริ่มในการบริหารจัดการทรัพย์สินทางปัญญาของจังหวัดปทุมธานี เหตุใดจึงไม่ใช้ งปม.ปกติของ มทร.ธัญบุรี</t>
    </r>
    <r>
      <rPr>
        <sz val="9"/>
        <rFont val="Tahoma"/>
        <family val="2"/>
      </rPr>
      <t xml:space="preserve"> ตารางการคำนวณไม่มีรายละเอียดเหตุผลรายการประกอบการคำนวณในแต่ละกิจกรรม ไม่แสดงว่าจ้างเหมาดำเนินการกิจกรรมใด(เนื่องจาก งปม.เกือบครึ่งของโครงการ 1.2ล้านบาท) ไม่แสดงรายการครุภัณฑ์ที่จัดซื้อ แสดงตัวเงินรวม</t>
    </r>
  </si>
  <si>
    <r>
      <rPr>
        <u/>
        <sz val="9"/>
        <rFont val="Tahoma"/>
        <family val="2"/>
      </rPr>
      <t>ควรตั้งงปม.ประจำใน พม.จังหวัด เนื่องจาก</t>
    </r>
    <r>
      <rPr>
        <sz val="9"/>
        <rFont val="Tahoma"/>
        <family val="2"/>
      </rPr>
      <t>เป็นภารกิจประจำที่ต้องดำเนินการพัฒนาอยู่แล้ว ของหน่วยงานสังกัดกระทรวงการพัฒนาสังคมและความมั่นคงของมนุษย์ซึ่งเป็นฝ่ายวิชาการและเลขานุการ</t>
    </r>
  </si>
  <si>
    <r>
      <t xml:space="preserve">เป็นโครงการต่อเนื่อง จากโครงการพัฒนาแหล่งเรียนรู้ทางวัฒนธรรม: จัดทำ Hall of Fame ปีงบประมาณ ๒๕๕๓ (ดำเนินการตามแบบศูนย์ประวัติศาสตร์ฯ ระยะที่ ๒) </t>
    </r>
    <r>
      <rPr>
        <u/>
        <sz val="9"/>
        <rFont val="Tahoma"/>
        <family val="2"/>
      </rPr>
      <t xml:space="preserve">อย่างไรก็ตามในระยะยาวควรพิจารณาขอรับการสนับสนุนจาก อบจ.ปท. </t>
    </r>
  </si>
  <si>
    <t>ในรายละเอียดโครงการใช้ชื่อ "โครงการสร้างงาน สร้างรายได้ แก่ผู้ว่างงาน และผู้ถูกเลิกจ้าง" งานภารกิจปกติของหน่วยงานสังกัดกระทรวงแรงงานและไม่สอดคล้องกับสถานการณ์ด้านแรงงานปัจจุบัน</t>
  </si>
  <si>
    <r>
      <t xml:space="preserve">มรภ.วไลยอลงกรณ์ฯ เป็นหน่วยดำเนินการ </t>
    </r>
    <r>
      <rPr>
        <u/>
        <sz val="9"/>
        <rFont val="Tahoma"/>
        <family val="2"/>
      </rPr>
      <t>เป็นภารกิจปกติของ สสว.</t>
    </r>
    <r>
      <rPr>
        <sz val="9"/>
        <rFont val="Tahoma"/>
        <family val="2"/>
      </rPr>
      <t xml:space="preserve"> ซึ่งมีงบประมาณสนับสนุนดำเนินการอยู่แล้ว กลุ่มเป้าหมาย 114 ราย </t>
    </r>
    <r>
      <rPr>
        <u/>
        <sz val="9"/>
        <rFont val="Tahoma"/>
        <family val="2"/>
      </rPr>
      <t>ลักษณะเป็นงานวิจัย ซึ่งเป็นบริการทางวิชาการของมหาวิทยาลัยเพื่อเผยแพร่ความรู้สู่สาธารณะ</t>
    </r>
    <r>
      <rPr>
        <sz val="9"/>
        <rFont val="Tahoma"/>
        <family val="2"/>
      </rPr>
      <t>ไม่มีรายละเอียดการคำนวณแต่ละกิจกรรมในแบบฟอร์มรายละเอียดจำแนกตามงบรายจ่าย</t>
    </r>
  </si>
  <si>
    <r>
      <rPr>
        <sz val="9"/>
        <rFont val="Tahoma"/>
        <family val="2"/>
      </rPr>
      <t>รั้วครอบครัว</t>
    </r>
    <r>
      <rPr>
        <i/>
        <sz val="9"/>
        <rFont val="Tahoma"/>
        <family val="2"/>
      </rPr>
      <t xml:space="preserve"> ให้งบประมาณสนับสนุน ศูนย์พัฒนาครอบครัวในชุมขน จำนวน 45 ตำบล จัดกิจกรรมเชิงบวกให้แก่เด็กและเยาวชนในชุมชน ในโอกาสสำคัญต่างๆ </t>
    </r>
  </si>
  <si>
    <r>
      <rPr>
        <sz val="9"/>
        <rFont val="Tahoma"/>
        <family val="2"/>
      </rPr>
      <t>การบำบัด</t>
    </r>
    <r>
      <rPr>
        <i/>
        <sz val="9"/>
        <rFont val="Tahoma"/>
        <family val="2"/>
      </rPr>
      <t xml:space="preserve">  เข้าค่ายปรับเปลี่ยนพฤติกรรมผู้เสพยาเสพติด (ภาคสมัครใจ) 2 รุ่น ๆ 80 คน (หลักสูตร 7 วัน) </t>
    </r>
  </si>
  <si>
    <t>กิจกรรม : การขับเคลื่อนการดำเนินงานศูนย์รับแจ้งเหตุ ประชุมซักซ้อม 1 วัน และจัด ปชส.ศูนย์รับแจ้งเหตุ</t>
  </si>
  <si>
    <t>กิจกรรม : การพัฒนาทีมสหวิชาชีพเพื่อเพิ่มศักยภาพในการปฏิบัติงานคุ้มครองเด็ก ประชุม 1 ครั้ง</t>
  </si>
  <si>
    <r>
      <t xml:space="preserve">สอดคล้องกับยุทธศาสตร์ </t>
    </r>
    <r>
      <rPr>
        <sz val="9"/>
        <color rgb="FFFF0000"/>
        <rFont val="Tahoma"/>
        <family val="2"/>
      </rPr>
      <t>และเป็นการดำเนินการเพื่อแก้ไขปัญหาในพื้นที่ ซึ่งจะสามารถนำผลโครงการนี้เป็นส่วนหนึ่งในศึกษาปัญหาและแนวทางแก้ไขน้ำท่วมในพื้นที่เสี่ยงภัยจังหวัดปทุมธานีได้</t>
    </r>
  </si>
  <si>
    <r>
      <rPr>
        <u/>
        <sz val="9"/>
        <rFont val="Tahoma"/>
        <family val="2"/>
      </rPr>
      <t xml:space="preserve">โครงการมีหลักการที่ดีสอดคล้องกับประเด็นประเด็นยุทธศาสตร์ และถือเป็นความคิริเริ่มที่สร้างสรรค์ แต่จะต้องมีการวางแผนเกี่ยวกับการดำเนินการให้ต่อเนื่องโดยไม่เป็นภาระกับงบประมาณ
</t>
    </r>
    <r>
      <rPr>
        <sz val="9"/>
        <rFont val="Tahoma"/>
        <family val="2"/>
      </rPr>
      <t xml:space="preserve">โครงการดำเนินการโดยคณะศิลปกรรมศาสตร์ มทร.ธัญบุรี มีปรับปรุงอาคารที่ทำการ งปม.ประมาณ 1.06 ล้านบาท ติดตั้งครุภัณฑ์ งปม.ประมาณ 6.8 ล้านบาท เป็นค่าสาธารณูปโภคและค่าตอบแทนใช้สอย ประมาณ 2.1 ล้านบาท   
</t>
    </r>
    <r>
      <rPr>
        <u/>
        <sz val="9"/>
        <rFont val="Tahoma"/>
        <family val="2"/>
      </rPr>
      <t>การบริหารดำเนินการภายหลังก่อสร้าง</t>
    </r>
    <r>
      <rPr>
        <sz val="9"/>
        <rFont val="Tahoma"/>
        <family val="2"/>
      </rPr>
      <t xml:space="preserve"> คณะศิลปกรรม มทร.ธัญบุรีจะให้การบริการโดยเก็บค่าสมาชิกรายปี และให้บริการใน 3 รูปแบบ 1)การให้บริการด้านคำปรึกษา 2)การให้บริการด้านการออกแบบ และ3)การให้บริการด้านการผลิตชิ้นงานต้นแบบ(ในบริการที่ 2) และ 3) ผู้ประกอบการที่เป็นสมาชิกยังคงเสียค่าบริการ 50% ซึ่งในส่วนนี้จะยังใช้งปม.จังหวัดสำหรับการจัดซื้อวัสดุ เพื่อแบ่งเบาภาระค่าใช้จ่ายที่ศูนย์ออกแบบฯ จะเรียกเก็บค่าใช้จ่ายจากผู้ประกอบการที่เข้ามาใช้บริการ) </t>
    </r>
    <r>
      <rPr>
        <u/>
        <sz val="9"/>
        <rFont val="Tahoma"/>
        <family val="2"/>
      </rPr>
      <t>จังหวัดต้องมี MOU commit ให้มหาวิทยาลัยต้องดำเนินการต่อเนื่องแม้จะเก็บค่าสมาชิกรายปีไม่ได้ตามเป้าหมาย</t>
    </r>
  </si>
  <si>
    <r>
      <t>สอดคล้องกับประเด็นยุทธศาสตร์ เป็นการ</t>
    </r>
    <r>
      <rPr>
        <u/>
        <sz val="9"/>
        <rFont val="Tahoma"/>
        <family val="2"/>
      </rPr>
      <t>ช่วยพัฒนาขีดความสามารถผู้ประกอบการวิสาหกิจชุมชน(OTOP)ในจังหวัด 60 คน</t>
    </r>
  </si>
  <si>
    <t>สอดคล้องกับประเด็นยุทธศาสตร์ แต่กลุ่มเป้าหมายเป็นเกษตรกรในจังหวัดปทุมธานี หลักสูตรไม่สอดคล้องกับกลุ่มเป้าหมาย</t>
  </si>
  <si>
    <t>เป็นการอบรมกลุ่มเป้าหมายจากท้องถิ่นระดับตำบล 50 ราย เพื่อแก้ปัญหาของชุมชนในเวทีประชาคมระดับชุมชน ซึ่งเป็นแนวคิดที่ให้โอกาสผู้สูงอายุ แต่ในการประชาคมทุกพื้นที่มีผู้สูงอายุเข้าร่วมอยู่แล้ว</t>
  </si>
  <si>
    <t xml:space="preserve">เป็นการส่งเสริมสุขภาพแก่ประชาชนในโรงพยาบาลส่งเสริมสุขภาพประจำตำบล 47 แห่ง ด้วยการจัดกิจกรรมต่างๆ </t>
  </si>
  <si>
    <t>ประเด็นแก้ปัญหาน้ำท่วมปัจจุบันมีนโยบายเร่งด่วน และปัจจุบันไม่มีการศึกษาที่เป็นรูปธรรมในระดับพื้นที่ โดยโครงการนี้เป็นการศึกษาพื้นที่น้ำท่วมปัจจุบันและปีย้อนหลังเพื่อวางแผนดำเนินการก่อสร้างเขื่อน ซึ่งะส่วนกลางสามารถใช้ประโยชน์จากผลการศึกษาในการวางระบบแก้ไขปัญหาน้ำท่วมในภาพรวมได้ด้วย</t>
  </si>
  <si>
    <t>เป็นการขยายไหล่ทาง และเพิ่มช่องจราจร เนื่องจากมีรถประจำทางและรถรับส่งใช้เส้นทางจำนวนมากและจอดกีดขวาง อปท. ควรสนับสนุนงบประมาณเนื่องจากเป็นสายทางไม่ยาวนัก</t>
  </si>
  <si>
    <r>
      <t xml:space="preserve">โครงการพัฒนาสร้างสรรค์นวัตกรรมใหม่จากวัสดุที่ไม่ใช้แล้วโดยเทคโนโลยีการผลิตที่สะอาด 3R (Re-Innovation)  กิจกรรมประกอบด้วย </t>
    </r>
    <r>
      <rPr>
        <i/>
        <sz val="9"/>
        <rFont val="Tahoma"/>
        <family val="2"/>
      </rPr>
      <t xml:space="preserve">1. จัดสัมมนาเปิดตัว/ปชส.โครงการ ให้ผู้ประกอบการโรงงาน 300 ราย
2. รับสมัคร/คัดเลือกโรงงานเข้าร่วมโครงการ จำนวน 5โรงงาน
3. ศึกษา วิจัย/พัฒนาผลิตภัณฑ์ จำนวน 5 โรงงาน ไม่น้อยกว่า 5 ผลิตภัณฑ์ </t>
    </r>
  </si>
  <si>
    <t xml:space="preserve">โครงการสร้างเครือข่ายภาคประชาชนในการควบคุมเฝ้าระวังคุณภาพสิ่งแวดล้อม </t>
  </si>
  <si>
    <r>
      <t xml:space="preserve">โครงการส่งเสริมการจัดการน้ำเสียโดยชุมชน กิจกรรมประกอบด้วย 
</t>
    </r>
    <r>
      <rPr>
        <i/>
        <sz val="9"/>
        <rFont val="Tahoma"/>
        <family val="2"/>
      </rPr>
      <t>- เสริมสร้างความรู้ความเข้าใจให้ชุมชน มีความรู้ความเข้าใจ เกี่ยวกับการจัดการน้ำเสียเบื้องต้น  ในรูปแบบต่าง ๆ ตามความเหมาะสมกับสภาพพื้นที่
- ส่งเสริมสนับสนุนให้เกิดกระบวนการมีส่วนร่วมของชุมชนในรูปแบบที่เหมาะสมเพื่อให้มีการดำเนินการจัดการน้ำเสียจากชุมชนของตนเองอย่างยั่งยืน รวมทั้งการสนับสนุนอุปกรณ์</t>
    </r>
    <r>
      <rPr>
        <sz val="9"/>
        <rFont val="Tahoma"/>
        <family val="2"/>
      </rPr>
      <t xml:space="preserve">
</t>
    </r>
  </si>
  <si>
    <t xml:space="preserve">โครงการจัดการเทคโนโลยีการออกแบบสื่อประชาสัมพันธ์ประเภทป้ายโฆษณาที่ก่อให้เกิดเป็นขยะอุตสาหกรรมในจังหวัดปทุมธานี    
</t>
  </si>
  <si>
    <t>โครงการประเมินผลกระทบของมลพิษทางน้ำที่มีต่อคุณภาพชีวิตของชุมชนริมคลองรังสิตประยูรศักดิ์และข้อเสนอแนวทางแก้ไข</t>
  </si>
  <si>
    <t>โครงการเพิ่มมูลค่าฟางข้าวเป็นวัสดุทดแทนไม้</t>
  </si>
  <si>
    <t>โครงการวิจัยพัฒนาต้นแบบโรงงานและนวัตกรรมการผลิต ผลิตภัณฑ์ชาบัวจังหวัดปทุมธานี</t>
  </si>
  <si>
    <t>โครงการพัฒนาคุณภาพการผลิตและเพิ่มมูลค่าด้านการแปรรูป บัวและไม้ดอก-ไม้ประดับ</t>
  </si>
  <si>
    <t>โครงการวิจัย ออกแบบ และเผยแพร่ อัตลักษณ์ของจังหวัดปทุมธานีเพื่อการพัฒนาธุรกิจ</t>
  </si>
  <si>
    <r>
      <t xml:space="preserve">โครงการพัฒนาแหล่งท่องเที่ยวให้มีมาตรฐาน กิจกรรมประกอบด้วย 
 </t>
    </r>
    <r>
      <rPr>
        <i/>
        <sz val="9"/>
        <rFont val="Tahoma"/>
        <family val="2"/>
      </rPr>
      <t>1. พัฒนาบริการท่องเที่ยวใน 2 แหล่งท่องเที่ยว 
2. พัฒนาระบบโครงสร้างพื้นฐาน
3. บ่อดักไขมันในแหล่งท่องเที่ยวและจัดการขยะโดยชุมชน</t>
    </r>
    <r>
      <rPr>
        <sz val="9"/>
        <rFont val="Tahoma"/>
        <family val="2"/>
      </rPr>
      <t xml:space="preserve">
 </t>
    </r>
  </si>
  <si>
    <r>
      <t xml:space="preserve">โครงการปรับปรุงภูมิทัศน์เพื่อส่งเสริมการท่องเที่ยวริมแม่น้ำเจ้าพระยา  </t>
    </r>
    <r>
      <rPr>
        <i/>
        <sz val="9"/>
        <rFont val="Tahoma"/>
        <family val="2"/>
      </rPr>
      <t xml:space="preserve">บริเวณวัดชัยสิทธาวาส ต.กระแชง อำเภอสามโคก  
 (จัดภูมิทัศน์และก่อสร้างเขื่อนป้องกันน้ำท่วม </t>
    </r>
    <r>
      <rPr>
        <i/>
        <sz val="9"/>
        <color rgb="FFFF0000"/>
        <rFont val="Tahoma"/>
        <family val="2"/>
      </rPr>
      <t>แบบตอกเข็มทิ้งหินตามแบบมาตรฐานกรมโยธาฯ)</t>
    </r>
  </si>
  <si>
    <t>โครงการส่งเสริมการเรียนรู้ด้านการท่องเที่ยว</t>
  </si>
  <si>
    <t>การจัดทำแผนแม่บท โครงการนำร่อง และสารคดีเพื่อพัฒนาเส้นทางท่องเที่ยวเชิงนิเวศและวัฒนธรรมริมแม่น้ำเจ้าพระยา และแหล่งเรียนรู้ในพื้นที่จังหวัดปทุมธานี</t>
  </si>
  <si>
    <r>
      <t xml:space="preserve">โครงการส่งเสริมการตลาดด้านการท่องเที่ยว กิจกรรมประกอบด้วย 
</t>
    </r>
    <r>
      <rPr>
        <i/>
        <sz val="9"/>
        <rFont val="Tahoma"/>
        <family val="2"/>
      </rPr>
      <t xml:space="preserve">1. จัดจ้างเจ้าหน้าที่ประจำโครงการ 3  คน  
2. บริการข้อมูลข่าวสารในศูนย์บริการข้อมูลนักท่องเที่ยว 3 จุด  
3. ส่งเสริมการขายด้านการท่องเที่ยว 2  ครั้ง จัดในจังหวัด 1 ครั้งและต่างจังหวัด 1 ครั้ง
4. ผลิตสื่อเผยแพร่ออกอากาศทางสื่อโทรทัศน์  และสิ่งพิมพ์อย่างต่อเนื่อง  
5. ส่งเสริมการท่องเที่ยวทางน้ำชมวิถีชีวิตชุมชนชาวมอญริมแม่น้ำเจ้าพระยา  2  ครั้ง
</t>
    </r>
  </si>
  <si>
    <r>
      <t xml:space="preserve">โครงการส่งเสริมความปลอดภัยในชีวิตและทรัพย์สินของนักท่องเที่ยว กิจกรรมประกอบด้วย 
</t>
    </r>
    <r>
      <rPr>
        <i/>
        <sz val="9"/>
        <rFont val="Tahoma"/>
        <family val="2"/>
      </rPr>
      <t xml:space="preserve">1. ฝึกอบรมตำรวจท่องเที่ยว 40 คน  
2. ขับเคลื่อนจุดบริการตำรวจท่องเที่ยว 3 จุด  
3. จ้างเจ้าหน้าที่บริการข้อมูลประจำศูนย์ 3 จุด  
4.  เผยแพร่ข้อมูลข่าวสาร </t>
    </r>
    <r>
      <rPr>
        <sz val="9"/>
        <rFont val="Tahoma"/>
        <family val="2"/>
      </rPr>
      <t xml:space="preserve">
</t>
    </r>
  </si>
  <si>
    <t>โครงการเพิ่มมูลค่าสินค้าเกษตรปลอดภัย</t>
  </si>
  <si>
    <r>
      <t xml:space="preserve">โครงการยกระดับคุณภาพสินค้าชุมชนสู่สากล  
  </t>
    </r>
    <r>
      <rPr>
        <i/>
        <sz val="9"/>
        <rFont val="Tahoma"/>
        <family val="2"/>
      </rPr>
      <t>กิจกรรมเป็นการค้นหาปัญหากระบวนการผลิต ตรวจสอบผลิตภัณฑ์ OTOP และสินค้าเกษตร พัฒนากระบวนการผลิต และบรรจุภัณฑ์(โดยจ้างเหมาและสนับสนุนเครื่องซีลสูญญากาศ) ส่งเสริมการตลาด กลุ่มเป้าหมาย 30 ผลิตภัณฑ์</t>
    </r>
  </si>
  <si>
    <t xml:space="preserve">โครงการการพัฒนาเศรษฐกิจเชิงสร้างสรรค์ ภูมิปัญญาท้องถิ่นขนมไทยด้วยเทคโนโลยีและนวัตกรรมอาหาร </t>
  </si>
  <si>
    <r>
      <t xml:space="preserve">โครงการพัฒนากระบวนการผลิตและยกระดับคุณภาพสินค้าชุมชน(OTOP) ประเภทอาหารและเครื่องดื่มของจังหวัดปทุมธานี กิจกรรมประกอบด้วย 
</t>
    </r>
    <r>
      <rPr>
        <i/>
        <sz val="9"/>
        <rFont val="Tahoma"/>
        <family val="2"/>
      </rPr>
      <t xml:space="preserve"> 1. สำรวจปัญหาคุณภาพสินค้าชุมชน (OTOP)  ประเภทอาหารและเครื่องดื่มของจังหวัดปทุมธานี ที่ไม่ได้มาตรฐาน
2. วิจัยและพัฒนาเพื่อปรับปรุงคุณภาพสินค้าชุมชน (OTOP)   
3. จัดฝึกอบรมเชิงปฏิบัติการเพื่อถ่ายทอดเทคโนโลยีการผลิตที่ได้พัฒนาขึ้นให้กับชุมชน</t>
    </r>
    <r>
      <rPr>
        <sz val="9"/>
        <rFont val="Tahoma"/>
        <family val="2"/>
      </rPr>
      <t xml:space="preserve">
</t>
    </r>
  </si>
  <si>
    <r>
      <t xml:space="preserve">การยกระดับคุณภาพกระบวนการผลิตอาหารของวิสาหกิจชุมชน/OTOP ด้วยระบบ GMP (Good Manufacturing Practice) เพื่อให้มีมาตรฐานและความปลอดภัย โดยเน้นการเรียนรู้ร่วมกันและฐานความรู้ชุมชน กิจกรรมประกอบด้วย 
</t>
    </r>
    <r>
      <rPr>
        <i/>
        <sz val="9"/>
        <rFont val="Tahoma"/>
        <family val="2"/>
      </rPr>
      <t>1. เปิดรับผู้เข้าร่วมโครงการ
2. สำรวจ  เลือกพื้นที่ต้นแบบเพื่อนำร่องการพัฒนา 
3. ตรวจสอบคุณภาพของผลิตภัณฑ์</t>
    </r>
    <r>
      <rPr>
        <sz val="9"/>
        <rFont val="Tahoma"/>
        <family val="2"/>
      </rPr>
      <t xml:space="preserve">
</t>
    </r>
    <r>
      <rPr>
        <i/>
        <sz val="9"/>
        <rFont val="Tahoma"/>
        <family val="2"/>
      </rPr>
      <t>4. อบรมระบบ GMP 
5. พาทัศนศึกษา 
6. ปรับปรุงกระบวนการผลิต 
7.  อบรมและถ่ายทอดทักษะกระบวนการผลิต
8. จัดทำเอกสาร คู่มือเผยแพร่ สู่ สาธารณะ  
9. ติดตามผลการดำเนินการ</t>
    </r>
    <r>
      <rPr>
        <sz val="9"/>
        <rFont val="Tahoma"/>
        <family val="2"/>
      </rPr>
      <t xml:space="preserve">
</t>
    </r>
  </si>
  <si>
    <r>
      <t xml:space="preserve">โครงการจัดตั้งศูนย์ออกแบบและพัฒนาผลิตภัณฑ์ และบรรจุภัณฑ์   
กิจกรรมประกอบด้วย 
</t>
    </r>
    <r>
      <rPr>
        <i/>
        <sz val="9"/>
        <rFont val="Tahoma"/>
        <family val="2"/>
      </rPr>
      <t xml:space="preserve">1. จัดตั้งศูนย์ออกแบบและพัฒนา โดยเป็นแหล่งข้อมูลในการให้บริการด้านวิชาการ การถ่ายทอดองค์ความรู้ การให้คำปรึกษา  รวมถึงการค้นคว้าวิจัย  ทดลอง  
2. ให้การสนับสนุนด้านการผลิต  อันเกี่ยวกับการออกแบบและพัฒนาผลิตภัณฑ์และบรรจุภัณฑ์.ให้แก่ผู้ประกอบการสินค้าชุมชน
</t>
    </r>
  </si>
  <si>
    <t xml:space="preserve">โครงการส่งเสริมการเจรจาทางการค้าและการลงทุนในจังหวัดปทุมธานีของนักลงทุนจากประเทศสาธารณรัฐประชาชนจีน  </t>
  </si>
  <si>
    <t xml:space="preserve">การพัฒนาความรู้ทางบริหารธุรกิจด้านการเขียนแผนธุรกิจให้กับผู้ประกอบการวิสาหกิจชุมชน (OTOP) ในจังหวัดปทุมธานี 
</t>
  </si>
  <si>
    <t xml:space="preserve">การพัฒนาระบบวางแผนทางภาษีและการลงทุนสำหรับผู้ประกอบการSMEsในจังหวัดปทุมธานี </t>
  </si>
  <si>
    <r>
      <t xml:space="preserve">โครงการเพิ่มขีดความสามารถในการเพิ่มมูลค่าสินค้าการเกษตรและสินค้าชุมชน กิจกรรมประกอบด้วย 
</t>
    </r>
    <r>
      <rPr>
        <i/>
        <sz val="9"/>
        <rFont val="Tahoma"/>
        <family val="2"/>
      </rPr>
      <t>1. อบรม 550 คน(10 รุ่นๆละ55คน) ด้วยการบรรยาย และฝึกทำแผนธุรกิจ หลักสูตร 60 ชั่วโมง 2.ดูงาน 3.วิทยากรให้คำปรึกษาในพื้นที่ 3 ครั้งแก่ผู้เข้าอบ</t>
    </r>
    <r>
      <rPr>
        <sz val="9"/>
        <rFont val="Tahoma"/>
        <family val="2"/>
      </rPr>
      <t>รม</t>
    </r>
  </si>
  <si>
    <t xml:space="preserve">โครงการพัฒนาขีดความสามารถของชุมชนด้วยกระบวนการมีส่วนร่วมของชุมชนตามแนวทางปรัชญาของเศรษฐกิจพอเพียง  
</t>
  </si>
  <si>
    <r>
      <t xml:space="preserve">โครงการเพิ่มประสิทธิภาพการบริหารจัดการจังหวัดแบบบูรณาการ กิจกรรมประกอบด้วย 
</t>
    </r>
    <r>
      <rPr>
        <i/>
        <sz val="9"/>
        <rFont val="Tahoma"/>
        <family val="2"/>
      </rPr>
      <t>1. พัฒนาโครงสร้างพื้นฐานด้านฮาร์ดแวร์ โดยขยายขีดความสามารถด้านฮาร์ดแวร์ เพื่อรองรับปริมาณข้อมูลที่เพิ่มขึ้น
2. พัฒนาระบบตรวจแรงงานต่างด้าว สามารถเชื่อมโยงข้อมูลกับระบบสถานประกอบกิจการและระบบงานแรงงานหญิง เด็ก คนพิการ และระบบงานอื่น ๆ ที่มีความเกี่ยวเนื่องกัน ผ่านโทรศัพท์มือถือแบบ Smart Phone เพื่อให้แรงงานต่างด้าวที่เข้าเมือง ปฏิบัติถูกต้องตามกฎหมาย
3. เชื่อมโยงข้อมูลปริมาณน้ำฝนและน้ำท่าจากจุดวัดน้ำต่างๆ โดยติดตั้งอุปกรณ์ในการรายงานค่าปริมาณน้ำอัตโนมัติ เพื่อใช้เตือนภัยน้ำท่วม (Warning System)
4. บำรุงรักษาระบบสารสนเทศให้สามารถบริการข้อมูลได้อย่างต่อเนื่อง
5. พัฒนาทักษะด้านสารสนเทศให้กับบุคลากรในจังหวัด</t>
    </r>
    <r>
      <rPr>
        <sz val="9"/>
        <rFont val="Tahoma"/>
        <family val="2"/>
      </rPr>
      <t xml:space="preserve">
</t>
    </r>
  </si>
  <si>
    <t xml:space="preserve">โครงการเสริมสร้างขีดความสามารถของสภาองค์กรชุมชนตำบล จังหวัดปทุมธานี  เพื่อการปฏิรูปประเทศไทย </t>
  </si>
  <si>
    <t>โครงการพัฒนาศักยภาพคณะกรรมการหมู่บ้าน</t>
  </si>
  <si>
    <r>
      <t xml:space="preserve">โครงการพัฒนาขีดความสามารถการป้องกันและบรรเทาสาธารณภัย   
 </t>
    </r>
    <r>
      <rPr>
        <i/>
        <sz val="9"/>
        <rFont val="Tahoma"/>
        <family val="2"/>
      </rPr>
      <t xml:space="preserve"> 1. กิจกรรมแหล่งท่องเที่ยวปลอดภัย (อบรม อปพร.ท่องเที่ยว เน้นแหล่งท่องเที่ยวทางวัฒนธรรม 2 แห่ง เข้ารับการอบรม 350 คน 1 วัน)
 2. อบรมฝึกซ้อมแผนป้องกันภัยฝ่ายพลเรือน 10 แห่ง ผู้เข้าฝึก ครั้งละ 200 คน รวม 2,000 คน
3. ฝึกอบรมขับขี่ปลอดภัยแก่นักเรียน นักศึกษา จำนวน 10 แห่ง ๆละ 200คน รวม 2,000 คน 
4. ฝึกซ้อมแผนช่วยเหลือผู้ประสบเหตุทางถนน ณ จุดเกิดเหตุ อำเภอละ 1 ครั้ง รวม 7 ครั้ง ผู้เข้าฝึก 350 คน
</t>
    </r>
  </si>
  <si>
    <t xml:space="preserve">การพัฒนาศูนย์การเรียนรู้ชุมชนตลาดร้อยปี เครือข่ายคลองรังสิต </t>
  </si>
  <si>
    <t>โครงการ สร้างภูมิคุ้มกันที่ดีทางสังคมแก่เยาวชนปทุมธานี</t>
  </si>
  <si>
    <r>
      <t xml:space="preserve">ส่งเสริมวิถีชีวิตแบบประชาธิปไตยอันมีพระมหากษัตริย์ทรงเป็นประมุข   
 </t>
    </r>
    <r>
      <rPr>
        <i/>
        <sz val="9"/>
        <rFont val="Tahoma"/>
        <family val="2"/>
      </rPr>
      <t>จัดอบรมให้ความรู้แก่อาสาสมัครต้นแบบประชาธิไตย จากอำเภอต่าง  ๆ   จำนวน  75  หมู่บ้าน ๆ  ละ  20  คน  รวม  1,500  คน  โดยใช้หลักสูตรตามที่กรมการปกครองกำหนด</t>
    </r>
  </si>
  <si>
    <t xml:space="preserve">โครงการเสริมสร้างศักยภาพและพัฒนาภูมิปัญญาผู้สูงวัย กิจกรรมประกอบด้วย 
</t>
  </si>
  <si>
    <t>โครงการป้องกันและปราบปรามยาเสพติดแบบครบวงจร มี 6 กิจกรรม คือ</t>
  </si>
  <si>
    <t xml:space="preserve">โครงการรณรงค์ป้องกันและแก้ไขปัญหาการใช้แรงงานเด็กและหญิงในรูปแบบที่เลวร้ายจังหวัดปทุมธานี </t>
  </si>
  <si>
    <t>โครงการส่งเสริมการมีงานทำ  แก่ผู้ว่างงาน  ผู้ถูกเลิกจ้าง</t>
  </si>
  <si>
    <r>
      <t xml:space="preserve">โครงการศึกษาปัญหาและแนวทางแก้ไขน้ำท่วมในพื้นที่เสี่ยงภัย จังหวัดปทุมธานี </t>
    </r>
    <r>
      <rPr>
        <sz val="9"/>
        <color indexed="60"/>
        <rFont val="Tahoma"/>
        <family val="2"/>
      </rPr>
      <t/>
    </r>
  </si>
  <si>
    <t>ก่อสร้างอาคารพักพยาบาล  32  ห้อง โรงพยาบาลลาดหลุมแก้ว</t>
  </si>
  <si>
    <t xml:space="preserve">โครงการจัดทำระบบสารสนเทศทางภูมิศาสตร์จังหวัดปทุมธานี </t>
  </si>
  <si>
    <t>การจัดทำแผนแม่บทการพัฒนา และจัดการพื้นที่สีเขียวจังหวัดปทุมธานีเพื่อความเป็นเมืองน่าอยู่</t>
  </si>
  <si>
    <t xml:space="preserve">โครงการปรับปรุงภูมิทัศน์ชุมชนเมือง(บริเวณทางรถประจำทางใต้ทาง ต่างระดับรังสิต) </t>
  </si>
  <si>
    <r>
      <t xml:space="preserve">โครงการบริหารจัดการการจัดเก็บขยะมูลฝอย กิจกรรมประกอบด้วย 
</t>
    </r>
    <r>
      <rPr>
        <i/>
        <sz val="9"/>
        <rFont val="Tahoma"/>
        <family val="2"/>
      </rPr>
      <t>จัดซื้อรถบรรทุกมูลฝอยแบบอัดท้าย ชนิด 6 ล้อ ใช้เครื่องยนต์ CNG กำลังไม่น้อยกว่า 130 แรงม้า ความจุไม่น้อยกว่า 6 ลบ.ม.จำนวน  2  คันๆ ละ  3,450,000  บาท  x 2  คัน  = 6,900,000  บาท</t>
    </r>
  </si>
  <si>
    <t>งานวิจัยเป็นองค์ความรู้ที่จังหวัดสามารถใช้ประโยชน์ได้ตรงกับปัญหาในพื้นที่  งปม.ส่วนใหญ่(7.3 ล้าน) เป็นการใช้ในการตรวจสอบคุณภาพน้ำ</t>
  </si>
  <si>
    <t>เป็นการขยายการดำเนินการฐานข้อมูลที่ต่อเนื่องจากการทำระบบสารสนเทศของ POC โดยขอเพิ่มเทคโนโลยีคอมพิวเตอร์แม่ข่ายและระบบสำรองข้อมูลในระบบการวิเคราะห์ใบหน้าแรงงานต่างด้าว เป็นงานในภารกิจปกติ</t>
  </si>
  <si>
    <t xml:space="preserve">การดำเนินการอาจมีความซ้ำซ้อนกับการจัดทำผังเมืองรวมจังหวัดปทุมธานี </t>
  </si>
  <si>
    <r>
      <rPr>
        <sz val="9"/>
        <color rgb="FFFF0000"/>
        <rFont val="Tahoma"/>
        <family val="2"/>
      </rPr>
      <t>เป็นการจ้างที่ปรึกษาออกแบบภูมิทัศน์และปรับปรุงพื้นที่รอรถประจำทาง</t>
    </r>
    <r>
      <rPr>
        <sz val="9"/>
        <rFont val="Tahoma"/>
        <family val="2"/>
      </rPr>
      <t xml:space="preserve"> สอดคล้องกับประเด็นยุทธศาสตร์ </t>
    </r>
    <r>
      <rPr>
        <sz val="9"/>
        <color rgb="FFFF0000"/>
        <rFont val="Tahoma"/>
        <family val="2"/>
      </rPr>
      <t xml:space="preserve">แต่ยังไม่ใช่ความจำเป็นเร่งด่วน </t>
    </r>
  </si>
  <si>
    <r>
      <t xml:space="preserve">โครงการลดต้นทุนด้านพลังงานในสถานประกอบการ SMEs ในจังหวัดปทุมธานี  กิจกรรมประกอบด้วย 
 </t>
    </r>
    <r>
      <rPr>
        <i/>
        <sz val="9"/>
        <rFont val="Tahoma"/>
        <family val="2"/>
      </rPr>
      <t xml:space="preserve">1. สัมมนาสร้างความรู้การลดต้นทุนด้านพลังงานให้ผู้ประกอบการ SMEs  จำนวน 200 ราย 2.คัดเลือกกลุ่ม SMEs  จำนวน 80 ราย เพื่อประเมินความพร้อมเบื้องต้น  3. คัดเลือก 40 ราย ตั้งคณะทำงานอนุรักษ์พลังงาน 
4. ฝึกอบรมและตรวจวัดการใช้พลังงาน 5. ผลักดันมาตรการประหยัดพลังงานและสนับสนุนอุปกรณ์ 6. ฝึกอบรมการจัดทำแผนธุรกิจโครงการลงทุนด้านพลังงาน </t>
    </r>
  </si>
  <si>
    <t xml:space="preserve">มีการจัดตั้งคณะกรรมการ และการบริหารจัดการอย่างต่อเนื่องภายหลังโครงการ จะให้ อปท.เป็นหน่วยงานหลักและขยายผล โดยให้มีการรวมกลุ่มครัวเรือนเพื่อป้องกันการซื้อขยะในราคาไม่เป็นธรรม 
เป็นโครงการเดิมที่มีแผนการดำเนินการตั้งแต่ปี งปม.2554-2558 รวม 5 ปีๆละ5.7 ล้านบาท(ปีละ65ชุมชน/หมู่บ้านให้มีชุมชน/หมู่บ้านต้นแบบในการจัดการขยะตำบลละ 1ชุมชน) ปี2555   </t>
  </si>
  <si>
    <r>
      <t xml:space="preserve">โครงการพัฒนาโรงงานอุตสาหกรรมเป็นโรงงานสีเขียว  กิจกรรมประกอบด้วย
</t>
    </r>
    <r>
      <rPr>
        <i/>
        <sz val="9"/>
        <rFont val="Tahoma"/>
        <family val="2"/>
      </rPr>
      <t>1. จัดอบรมสัมมนาเผยแพร่ความรู้ให้ผู้ประกอบการโรงงาน 300 ราย 
2. รับสมัคร/คัดเลือกโรงงานเข้าร่วมโครงการ โดยแบ่งเป็น 2  กลุ่ม 
     2.1 โรงงานที่ดำเนินการตามแนวโรงงานอุตสาหกรรมสีเขียว
            แล้วจัดประกวดผลการดำเนินงาน ตามระดับขั้นตอนใน 5 ระดับ คือ ระดับที่ 1 Green Commitment , ระดับที่ 2 Green Activity , ระดับที่ 3 Green System , ระดับที่ 4 Green Culture , ระดับที่ 5 Green Network 
     2.2 โรงงานที่ต้องให้คำปรึกษาแนะนำ (Clinic) จำนวน 10 โรงงาน</t>
    </r>
  </si>
  <si>
    <r>
      <t xml:space="preserve">โครงการส่งเสริมการจัดการขยะมูลฝอยโดยชุมชน   </t>
    </r>
    <r>
      <rPr>
        <i/>
        <sz val="9"/>
        <rFont val="Tahoma"/>
        <family val="2"/>
      </rPr>
      <t>กิจกรรมประกอบด้วย
- เสริมสร้างความรู้ความเข้าใจให้ชุมชนมีความรู้ความเข้าใจเกี่ยวกับการลด คัดแยก นำขยะไปใช้ประโยชน์ในรูปแบบต่าง ๆ ตามความเหมาะสมกับสภาพพื้นที่ 
- ส่งเสริมสนับสนุนให้มีการจัดตั้งคณะกรรมการชุมชนหรือส่งเสริมกระบวนการมีส่วนร่วมของชุมชนในรูปแบบที่เหมาะสมอื่น ๆ เพื่อให้มีการดำเนินการจัดการขยะในชุมชนของตนเองอย่างยั่งยืน</t>
    </r>
  </si>
  <si>
    <t xml:space="preserve">โครงการวิจัยและการพัฒนานวัตกรรมการผลิตแป้งข้าว  ผลิตภัณฑ์อาหารจากข้าวและแป้งข้าวหอมปทุมธานี 1  
</t>
  </si>
  <si>
    <t>กิจกรรมที่ 1 : ด้านการผลิต</t>
  </si>
  <si>
    <t xml:space="preserve">1.1 ส่งเสริมการผลิตและการตลาดสินค้าเกษตรปลอดภัย(อบรม ศึกษาดูงาน+สนับสนุนปัจจัยการผลิตแก่เกษตรกร ตั้งศูนย์รวบรวบผลิตภัณฑ์ จำนวน 7 ศูนย์) </t>
  </si>
  <si>
    <t xml:space="preserve">1.2 พัฒนาระบบการผลิตและการตลาดสินค้าวิสาหกิจชุมชน ให้กับ 15 วิสาหกิจชุมชน/ผลิตภัณฑ์ (อบรม ศึกษาดูงาน พัฒนาบรรจุภัณฑ์พร้อมโลโก จัดสถานที่จำหน่าย ณ ศูนย์การค้าฟิวเจอร์ พาร์ค รังสิต) </t>
  </si>
  <si>
    <t xml:space="preserve">1.3 การเพิ่มประสิทธิการผลิตข้าวด้วยเทคโนโลยีการลดต้นทุน </t>
  </si>
  <si>
    <t xml:space="preserve">1.4 การผลิตและกระจายเมล็ดพันธุ์หลักข้าวปทุมธานี 1 </t>
  </si>
  <si>
    <t xml:space="preserve">1.5 พัฒนาระบบการผลิตผัก ผลไม้ปลอดภัย (ผักกล้วยหอม มะม่วง) ภายใต้พื้นที่โครงการพัฒนาระบบบริหารจัดการน้ำเพื่อการเกษตร </t>
  </si>
  <si>
    <t>1.6 ปรับปรุงบำรุงดินและน้ำ( ปรับปรุงคุณภาพดินและพัฒนาพื้นที่ดินเปรี้ยว)</t>
  </si>
  <si>
    <t>1.7 พัฒนาสินค้าสู่มาตรฐาน(ประสานสหกรณ์และนิคมสหกรณ์ที่เข้าร่วมโครงการ คัดเลือกสมาชิกเข้าร่วมโครงการ จัดซื้อพันธุ์ผลไม้และผัก สารเคมี วัสดุอุปกรณ์ผลิตสารอินทรีย์ วัสดุอุปกรณ์ทำการเกษตร วัสดุคลุมดิน  จัดจ้างรถไถปรับปรุงพื้นที่</t>
  </si>
  <si>
    <t>กิจกรรมที่ 2 : ด้านการแปรรูป</t>
  </si>
  <si>
    <t xml:space="preserve">2.1 แปรรูปสินค้าประมง ดำเนินการโดย  
1. อบรมถ่ายทอดความรู้ให้กับกลุ่มแปรรูปสัตว์น้ำ 
  (จำนวน 1 กลุ่ม 30 คน) และกลุ่มผู้เพาะเลี้ยงสัตว์น้ำ    (จำนวน 3 กลุ่ม 120 คน)   
2. สนับสนุนปัจจัยการผลิต (พันธุ์ปลาและอาหารปลา) ครุภัณฑ์งานบ้านงานครัว (ตู้แช่สแตนเลสขนาดใหญ่แบบ 2 ชั้น เครื่องซีลสูญญากาศ หม้อนึ่งสแตนเลส โต๊ะสแตนเลส เครื่องบดสแตนเลส เครื่องอบสแตนเลส ฯลฯ ) และวัสดุเผยแพร่ประชาสัมพันธ์ (ถุงบรรจุภัณฑ์แวคคั่ม และกระปุกบรรจุภัณฑ์พร้อมโลโก้ Brand Name จังหวัดปทุมธานี) 
3. ประชาสัมพันธ์โครงการ
4. ติดตามให้คำแนะนำแก้ไขปัญหา อุปสรรค ที่อาจจะเกิดขึ้น และประมวลสรุปรายงานผลการดำเนินโครงการ)
</t>
  </si>
  <si>
    <t xml:space="preserve">2.2 แปรรูปสินค้าปศุสัตว์ หาแนวทางการแก้ปัญหาเชิงบูรณาการและเป็นการร่วมกันระหว่าง  3 ภาคส่วน คือ ชุมชน  ผู้แทนภาคการเกษตร  และทีมงานจากมหาวิทยาลัย และพัฒนาผลิตภัณฑ์เนื้อสัตว์ชนิดใหม่เพื่อสุขภาพ จากฐานเดิมเน้นการเพิ่มสมุนไพรไทย ที่มีความเหมาะสม เป็นไปได้สำหรับพื้นที่ จำนวน 5 ผลิตภัณฑ์ 
จัดทำหนังสือ “การถนอมและการแปรรูปสินค้าทางด้านปศุสัตว์”  จำนวน 30 ผลิตภัณฑ์ จำนวน 10,000 เล่ม โดยใช้ข้อมูลผลิตภัณฑ์ที่ต้องการจากผลการประชุมอย่างมีส่วนร่วม (เกษตรกรและผู้ประกอบการ) จัดเตรียมและดำเนินการอบรมถ่ายทอดความรู้และเพิ่มทักษะแก่ชุมชน โดยมุ่งเน้นผลิตภัณฑ์ที่เป็นนิยม จำนวน 10 ผลิตภัณฑ์ ผลิตภัณฑ์ละ 10 รุ่น
</t>
  </si>
  <si>
    <t xml:space="preserve">2.3 แปรรูปสินค้าข้าว
1. ประสานงาน/จัดประชุม หน่วยงานที่เกี่ยวข้องหน่วยงาน และผู้เข้าร่วมโครงการ (เกษตรกรและผู้ประกอบการ) 
2. พัฒนาสินค้าแปรรูปจากเมล็ดข้าวปทุมธานี 1 ที่สามารถเพิ่มศักยภาพการแข่งขันในตลาดของเมล็ดข้าวได้  คือ (- ข้าวหอมปทุมเสริมธาตุเหล็ก (ข้าวสาร), ข้าวกล้องงอกหอมปทุมธานี 1,  อาหารเช้าซีเรียลจากข้าวปทุมธานี 1,  ไวน์จากข้าวหอมปทุมธานี 1) โดยศึกษาวิจัยเพื่อผลิตนวัตกรรรมข้าว  พร้อมจัดหาเครื่องมือที่เกี่ยวข้องโดยเน้นการประยุกต์ใช้เครื่องมือที่ไม่แพงสามารถประยุกต์ใช้ได้จริงในระดับชุมชน หรือ SME 
3. พัฒนาบรรจุภัณฑ์ ที่เหมาะสมกับผลิตภัณฑ์แต่ละชนิด 
4. ยกมาตรฐานการผลิตและแปรรูปด้วยระบบ GMP  ณ ศูนย์เรียนรู้ ในลักษณะการมีส่วนร่วมของชุมชนผู้ประกอบการพร้อมถ่ายทอดทักษะ กระบวนการผลิตได้อย่างยั่งยืนประสิทธิภาพ 
5. จัดตั้งศูนย์การเรียนรู้อย่างยั่งยืน และ ให้คำปรึกษาด้านการแปรรูปเมล็ดข้าว บนฐานเศรษฐกิจพอเพียง เพื่อผลิตเป็นต้นแบบ[ผลิตภัณฑ์นำร่อง  4  ผลิตภัณฑ์  เพื่อผลิตเป็นต้นแบบและให้คำปรึกษาด้านการแปรรูปเมล็ดข้าว และผลิตภัณฑ์แปรรูปจากข้าวอื่นๆ ] 
6. จัดอบรมเชิงปฏิบัติการ ถ่ายทอดองค์ความรู้และเพิ่มทักษะให้เกษตรกร GMP , และกระบวนการผลิต (แยกประเด็นแต่ละโครงการย่อย) สู่ชุมชนและผู้ประกอบการ  โดยแบ่งการอบรมถ่ายทอดองค์ความรู้ ผลิตภัณฑ์ละ 2 รุ่น 
7. หารูปแบบการบริหารจัดการ และแผนการตลาดที่เหมาะสม และฝึกอบรมความรู้เรื่องการบริหารจัดการ และแผนการตลาดที่เหมาะสม โดยแบ่งการอบรมถ่ายทอดองค์ความรู้ 2 รุ่น  
8. ทำระบบเทคโนโลยีสารสนเทศ ส่งเสริมการตลาด  
9. ติดตาม ประเมินผลการนำไปใช้ ของผู้ประกอบการ
</t>
  </si>
  <si>
    <t>กิจกรรมที่ 3 : ด้านการตลาด</t>
  </si>
  <si>
    <t xml:space="preserve">2.4 แปรรูปสินค้าผลไม้
      2.4.1 วิจัยและพัฒนาผลิตภัณฑ์อาหารและเครื่องดื่ม   จากมะม่วงน้ำดอกไม้หรือกล้วยหอมทองตกเกรด เพื่อให้ได้เป็นผลิตภัณฑ์ต่างๆ 
     2.4.2  ศึกษาความเป็นไปได้ของตลาดการผลิตจำหน่ายผลิตภัณฑ์ที่พัฒนาได้ 
    2.4.3 ถ่ายทอดเทคโนโลยีการผลิต  
           2.4.3.1 ปรับปรุงห้องปฏิบัติการแปรรูปอาหารชั้น 1 อาคาร บร.4 เพื่อใช้เป็นห้องฝึกอบรมและถ่ายทอดเทคโนโลยีการพัฒนาผลิตภัณฑ์อาหารและแปรรูปอาหาร  ให้รองรับผู้เข้าอบรมได้ 20-25 คนต่อรอบ 
          2.4.3.2 จัดหาครุภัณฑ์และอุกรณ์สำหรับการฝึกปฏิบัติ 
          2.4.3.3 ประชาสัมพันธ์การจัดฝึกอบรมให้กับผู้สนใจในจังหวัดปทุมธานี  
          2.4.3.4 ดำเนินการจัดฝึกอบรม 
          2.4.3.5 ติดตามประเมินผลการถ่ายทอดเทคโนโลยี
</t>
  </si>
  <si>
    <t xml:space="preserve">3.1 เชื่อมโยงการผลิตกับตลาดส่งออกเพื่อพัฒนาคุณภาพสินค้าให้ได้มาตรฐาน (ข้าว ผัก ผลไม้)    
     1. จัดประชุมเชิงปฏิบัติการ (เกษตรกร และเจ้าหน้าที่) 
     2. จัดสัมมนา 3 ฝ่าย (กลุ่มผู้ผลิต/ผู้ส่งออก/ตลาดค้าส่ง) เพื่อจัดทำบันทึกขอตกลงทางการค้า   
     3. ศึกษาดูงานการส่งออกสินค้าเกษตรปลอดภัย    
    4. จัดงานแสดงสินค้าเกษตรปลอดภัย    
    5. ประชาสัมพันธ์ผ่านสื่อวิทยุ เอกสาร แผ่นพับ    
    6. สนับสนุนบรรจุภัณฑ์ ถุงใส่ผัก สติกส์เกอร์มพร้อมโลโก จังหวัด และป้ายรับรองสินค้าเกษตรปลอดภัย (Q) </t>
  </si>
  <si>
    <t>3.2 การสร้างความเข้มแข็งให้กลุ่มผู้ผลิต (ข้าว ผัก ผลไม้) ปลอดภัย   
 1. จัดซื้ออุปกรณ์จำหน่ายในศูนย์จำหน่ายสินค้าเกษตรปลอดภัย    
 2. จัดจ้างออกแบบทำถุงบรรจุผักและผลไม้    
 3. จัดจ้างเจ้าหน้าที่ประจำศูนย์จำหน่ายสินค้าเกษตรปลอดภัย</t>
  </si>
  <si>
    <t>3.3 การรับรองแหล่งคุณภาพสินค้าการเกษตรที่ผ่านตลาดกลาง  
1. รณรงค์และประชาสัมพันธ์โครงการรับรองแหล่งคุณภาพสินค้าเกษตรที่ผ่านตลาดกลาง   
2. ตรวจประเมิน   
3. รับรองแหล่งจำหน่ายสินค้าเกษตรปลอดภัย   
4. ประชาสัมพันธ์ตลาด]</t>
  </si>
  <si>
    <r>
      <t xml:space="preserve">โครงการพัฒนาอาหารฮาลาล จังหวัดปทุมธานี กิจกรรมประกอบด้วย 
</t>
    </r>
    <r>
      <rPr>
        <i/>
        <sz val="9"/>
        <rFont val="Tahoma"/>
        <family val="2"/>
      </rPr>
      <t xml:space="preserve">1. วิจัยและพัฒนาผลิตภัณฑ์   
2.  พัฒนาผู้ประกอบการ
</t>
    </r>
  </si>
  <si>
    <r>
      <t xml:space="preserve">โครงการ เชื่อมโยงและสร้างเครือข่ายการตลาดพืชผัก ผลไม้ จังหวัดปทุมธานี กิจกรรมประกอบด้วย 
</t>
    </r>
    <r>
      <rPr>
        <i/>
        <sz val="9"/>
        <rFont val="Tahoma"/>
        <family val="2"/>
      </rPr>
      <t xml:space="preserve">1.สำรวจและจัดทำฐานข้อมูลเกษตรกร ผู้ปลูกพืชผัก พืชผักปลอดภัย และกล้วยหอม ในพื้นที่อำเภอหนองเสือ เพื่อเป็นฐานข้อมูลให้การส่งเสริมด้านการตลาด
2. เชื่อมโยงและสร้างเครือข่ายการตลาดพืชผักและผลไม้
2.1 จัดให้ผู้ผลิตพบกับผู้ซื้อภายในจังหวัดและต่างจังหวัด จำนวน 3 ครั้ง    
2.2 สร้างเครือข่ายการตลาดผู้ผลิตพืชผัก และผลไม้ จังหวัดปทุมธานี   
2.3 นำผู้ผลิต พืชผัก/ผลไม้ ปลอดภัยเข้าร่วมงานเกษตรอินทรีย์ ของกระทรวงพาณิชย์ และงานอื่น ๆ จำนวน 3 ครั้ง   
2.4 ประสาน/จัดหาช่องทางการจำหน่ายผลผลิตผ่านตลาดกลางสินค้าเกษตรในจังหวัดและช่องทางอื่น ๆ
3. ประชาสัมพันธ์ข้อมูลราคาซื้อขายผักและผลไม้ ในตลาดกลางสินค้าเกษตรสู่เกษตรกรเป้าหมาย รายปักษ์
4. ติดตามประเมินผล
</t>
    </r>
  </si>
  <si>
    <r>
      <t>โครงการ เพิ่มขีดความสามารถในการดำเนินธุรกิจข้าวสารจังหวัดปทุมธานี  กิจกรรมประกอบด้วย 
1</t>
    </r>
    <r>
      <rPr>
        <i/>
        <sz val="9"/>
        <rFont val="Tahoma"/>
        <family val="2"/>
      </rPr>
      <t xml:space="preserve">.จัดซื้อครุภัณฑ์ เครื่องยิงสี จำนวน 1 เครื่อง
2. จัดจ้างออกแบบ และผลิตถุงบรรจุข้าวสาร    
3. จัดจ้างทำสื่อประชาสัมพันธ์
4. จัดฝึกอบรมและศึกษาดูงาน   
5.ติดตามประเมินผล </t>
    </r>
  </si>
  <si>
    <r>
      <t xml:space="preserve">โครงการเพิ่มขีดความสามารถในการสื่อสารทางการตลาดแบบครบวงจรสำหรับอุตสาหกรรมการผลิตสินค้าหนึ่งตำบลหนึ่งผลิตภัณฑ์ในจังหวัดปทุมธานี กิจกรรมประกอบด้วย 
</t>
    </r>
    <r>
      <rPr>
        <i/>
        <sz val="9"/>
        <rFont val="Tahoma"/>
        <family val="2"/>
      </rPr>
      <t xml:space="preserve">1.ให้ความรู้เรื่องการวางแผนการตลาดให้แก่ผู้ผลิตโดยให้ครอบคลุมกิจกรรมการตลาดแบบครบวงจร 
2. ช่วยแสวงหาและแนะนำตลาดใหม่ ๆ ทั้งในและต่างประเทศให้แก่ผู้ผลิต
3. ศึกษาช่องทางการตลาดและระบบซัปพลายเชนที่เหมาะสม
4. วางแผนการตลาดแบบครบวงจรสำหรับสินค้าหนึ่งผลิตภัณฑ์หนึ่งตำบล
5.ทดลองผลิตภัณฑ์ใหม่
</t>
    </r>
  </si>
  <si>
    <r>
      <t xml:space="preserve">ส่งเสริมการใช้ทรัพย์สินทางปัญญาของจังหวัดปทุมธานีในเชิงพาณิชย์  กิจกรรมประกอบด้วย 
</t>
    </r>
    <r>
      <rPr>
        <i/>
        <sz val="9"/>
        <rFont val="Tahoma"/>
        <family val="2"/>
      </rPr>
      <t xml:space="preserve">1. สำรวจ สืบค้น รวบรวมข้อมูลเกี่ยวกับทรัพย์สินทางปัญญาในด้านต่าง ๆ ที่เกิดขึ้นภายในจังหวัดปทุมธานี
2. ตรวจสอบ และจำแนกทรัพย์สินทางปัญญาที่ได้รับการขึ้นทะเบียนแล้ว และยังไม่ได้รับการขึ้นทะเบียน
3. นำข้อมูลผลิตภัณฑ์ในส่วนที่ยังไม่ได้รับการขึ้นทะเบียนเสนอต่อกรมทรัพย์สินให้ขึ้นทะเบียนทรัพย์สินทางปัญญาในด้านต่าง ๆ
4. รวบรวมข้อมูลสิ่งที่เป็นเอกลักษณ์ของจังหวัดปทุมธานี เพื่อเสนอเป็นสิ่งบ่งชี้ทางภูมิศาสตร์
5.กำหนดมาตรการส่งเสริมการใช้ประโยชน์จากทรัพย์สินทางปัญญาที่ได้รับการขึ้นทะเบียนแล้วหรือยังไม่ได้รับการขึ้นทะเบียนในเชิงพาณิชย์
6.ติดตามและประเมินผลการนำมาตรการส่งเสริมการใช้ทรัพย์สินทางปัญญาในเชิงพาณิชย์ไปใช้งาน
7.วิเคราะห์ผลการดำเนินงาน และสรุปผล
8. จัดทำรายงานผลการดำเนินงานฉบับสมบูรณ์
</t>
    </r>
  </si>
  <si>
    <t xml:space="preserve">กิจกรรมที่ 1 ประกาศนโยบายสร้างภูมิคุ้มกันที่ดีทางสังคมแก่เยาวชนปทุมธานี </t>
  </si>
  <si>
    <t xml:space="preserve">กิจกรรมที่ 2 สร้างภูมิคุ้มกันที่ดีทางสังคมแก่เยาวชนปทุมธานีในสถานศึกษาและนอกสถานศึกษา  
     มี 4 กิจกรรมย่อย  
    1.สร้างจิตสำนึกคุณธรรม จริยธรรมให้เยาวชนใน/นอกสถานศึกษา    
   2 .จัดค่ายตลาดนัดอาชีพเพื่อปลูกฝังเยาวชนเลือกอาชีพที่ตนเองถนัด    
   3.จัดกิจกรรมสร้างจิตอาสา    
   4.สรุปประเมินผลดำเนินโครงการ
</t>
  </si>
  <si>
    <r>
      <t xml:space="preserve">โครงการสามัคคีคือพลังสร้างสรรค์สังคม   
</t>
    </r>
    <r>
      <rPr>
        <i/>
        <sz val="9"/>
        <rFont val="Tahoma"/>
        <family val="2"/>
      </rPr>
      <t xml:space="preserve">เป็นการจัดกิจกรรมต่างๆ เพื่อสร้างความสมานฉันท์ เช่น   
-  งานรัฐพิธีและกิจกรรมเฉลิมพระเกียรติฯ ตามวาระต่าง ๆ
-  จัดกิจกรรมศาสนพิธี สืบสานวัฒนธรรม
-  ดำเนินกิจกรรมสาธารณประโยชน์เพื่อสังคม
</t>
    </r>
  </si>
  <si>
    <t>1) รวมกลุ่มผู้สูงอายุ ชมรม องค์กรเครือข่ายต่างๆ ภาคประชาชน โดยเปิดเวทีสัญจร โดยเข้าถึงพื้นที่ 2 กรณี ได้แก่ พื้นที่ที่มีปัญหา และพื้นที่เพื่อพัฒนาเป็นพื้นที่ต้นแบบ</t>
  </si>
  <si>
    <t>2) กิจกรรม ความรู้สู่ชุมชนเคลื่อนที่ Road Show Knowledge Deliverly By Aging</t>
  </si>
  <si>
    <t>3) กิจกรรมแลกเปลี่ยนเรียนรู้ (KM) จัดวทีประชาคมร่วมกับชุมชน ในพื้นที่ที่ประสบปัญหา และพื้นที่ต้นแบบ</t>
  </si>
  <si>
    <t>โครงการพัฒนาแหล่งเรียนรู้ทางวัฒนธรรม: จัดทำศูนย์ประวัติศาสตร์เมืองปทุมธานี  (ระยะที่ 3)</t>
  </si>
  <si>
    <r>
      <rPr>
        <sz val="9"/>
        <rFont val="Tahoma"/>
        <family val="2"/>
      </rPr>
      <t>รั้วชุมชน</t>
    </r>
    <r>
      <rPr>
        <i/>
        <sz val="9"/>
        <rFont val="Tahoma"/>
        <family val="2"/>
      </rPr>
      <t xml:space="preserve"> (1)  จัดทีมลงพื้นที่ประชาคมหมู่บ้านทุก ๆ 2 เดือน เพื่อเฝ้าระวังปัญหายาเสพติด และป้องกันปัญหายาเสพติด ตามกระบวนการ 5 รั้วป้องกัน
(2) การประกวดหมู่บ้านปลอดยาเสพติดต้นแบบ  โดยคัดเลือกจากหมู่บ้านที่มีผลการดำเนินการดีเด่น ตามเกณฑ์หมู่บ้านกองทุนแม่ของแผ่นดิน
(3) ให้อบรมให้ความรู้กับกำนัน ผู้ใหญ่บ้าน ในการรักษาความสงบเรียบร้อยและการเฝ้าระวังยาเสพติด
(4) จัดอบรมผู้ขับขี่รถจักรยานยนต์รับจ้างเพื่อให้เป็นสายข่าวชุมชน ซึ่งมีวินจักรยานยนต์รับจ้างทั้งสิ้น 880 แห่ง
(5) จัดทำสื่อประชาสัมพันธ์ สร้างแนวร่วมภาคประชาชนในการเข้ามามีส่วนร่วมเฝ้าระวังยาเสพติด
</t>
    </r>
  </si>
  <si>
    <r>
      <rPr>
        <sz val="9"/>
        <rFont val="Tahoma"/>
        <family val="2"/>
      </rPr>
      <t>รั้วโรงเรียน</t>
    </r>
    <r>
      <rPr>
        <i/>
        <sz val="9"/>
        <rFont val="Tahoma"/>
        <family val="2"/>
      </rPr>
      <t xml:space="preserve"> (1) จัดทีม ศตส.อ ร่วมกับตัวแทนสำนักงานพื้นที่เขตการศึกษา ทำการตรวจคัดกรองเด็กกลุ่มเสี่ยง และนำเข้าบำบัดรักษาเมื่อพบว่าเสพยา
(2) อบรมให้ความรู้เด็กนักเรียน/นักศึกษา เข้าใหม่ จำนวน 232 แห่งๆละ 100 คน
(3) อบรมสร้างความรู้และสร้างเครือข่ายเฝ้าระวังในสถานศึกษา จำนวน 232 แห่งๆ ละ 50 คน เพื่อทดแทนเครือข่ายเฝ้าระวัง ที่สำเร็จการศึกษาออกไป และทบทวนแนวทางการเฝ้าระวังของเครือข่ายเดิม
</t>
    </r>
  </si>
  <si>
    <r>
      <rPr>
        <sz val="9"/>
        <rFont val="Tahoma"/>
        <family val="2"/>
      </rPr>
      <t>รั้วสังคม</t>
    </r>
    <r>
      <rPr>
        <i/>
        <sz val="9"/>
        <rFont val="Tahoma"/>
        <family val="2"/>
      </rPr>
      <t xml:space="preserve"> (1) บูรณาการหน่วยงานที่เกี่ยวข้องจัดระเบียบสังคมของจังหวัด  10 วัน/เดือน
(2) บูรณาการหน่วยงานที่เกี่ยวข้องในการจัดระเบียบสังคม ของอำเภออำเภอละ  10 วัน/ เดือน
(3) ศตส.อ. ร่วมกับหน่วยงานที่เกี่ยวข้อง ออกตรวจสารเสพติดให้กับโรงงานกลุ่มเสี่ยง 2 แห่ง/เดือน
(4) ศตส.อ ตั้งด่านสกัด/จุดตรวจขนาดใหญ่ ตามเส้นทางสำคัญ 2 ครั้ง/เดือน
(5) ศตส.อ. บุรณาการหน่วยงานที่เกี่ยวข้องเข้าปิดล้อมตรวจค้นแหล่งเสี่ยงสำคัญอย่างน้อย 1 แห่ง/เดือน
</t>
    </r>
  </si>
  <si>
    <r>
      <rPr>
        <sz val="9"/>
        <rFont val="Tahoma"/>
        <family val="2"/>
      </rPr>
      <t xml:space="preserve">รั้วโรงงาน(โรงงานสีขาว นำร่องที่สวนอุตสาหกรรมบางกะดี)   
</t>
    </r>
    <r>
      <rPr>
        <i/>
        <sz val="9"/>
        <rFont val="Tahoma"/>
        <family val="2"/>
      </rPr>
      <t xml:space="preserve">(1)   ส่งเสริมและพัฒนาให้สถานประกอบกิจการสมัครเข้าร่วมโครงการโรงงานสีขาว  และดำเนินการตามหลักเกณฑ์โรงงานสีขาว   จำนวน  40  แห่ง
(2)  พัฒนาความรู้และเผยแพร่สื่อประชาสัมพันธ์เกี่ยวกับชนิดและโทษของยาเสพติด และการป้องกันการแพร่ระบาดของยาเสพติดในสถานประกอบกิจการให้กับนายจ้าง ลูกจ้าง และประชาชนทั่วไปในพื้นที่สวนอุตสาหกรรมบางกะดี  จำนวน  30,000   คน
(3)  ตรวจประเมินสถานประกอบกิจการที่สมัครเข้าร่วมโครงการตามหลักเกณฑ์โครงการโรงงานสีขาวให้ผ่านเกณฑ์การประเมินไม่น้อยกว่า  39  แห่ง
(4) จัดประชุมเชิงปฏิบัติการนายจ้าง  ผู้แทนลูกจ้างและคณะกรรมการสวัสดิการในสถานประกอบกิจการผู้แทนองค์กรปกครองส่วนท้องถิ่น ผู้นำชุมชนในพื้นที่สวนอุตสาหกรรมบางกะดีและหน่วยงานที่เกี่ยวข้อง เพื่อส่งเสริมและพัฒนารูปแบบการดำเนินงานป้องกันและแก้ไขปัญหายาเสพติดในสถานประกอบกิจการในพื้นที่สวนอุตสาหกรรมบางกะดีให้เป็นสวนอุตสาหกรรมสีขาวเชิงบูรณาการการมีส่วนร่วมของทุกภาคส่วน จำนวน  200 คน  
(5) จัดกิจกรรมเดินรณรงค์ต่อต้านยาเสพติดโลกในวันที่ 26 มิถุนายน พ.ศ. 2555 เพื่อประกาศเจตนารมณ์มุ่งสู่การเป็นสวนอุตสาหกรรมสีขาว  จำนวน  1,000  คน
(6)  จัดกิจกรรมยกย่องเชิดชูเกียรติสถานประกอบกิจการในพื้นที่สวนอุตสาหกรรมบางกะดีเพื่อประกาศเป็นสวนอุตสาหกรรมสีขาวเฉลิมพระเกียรติสมเด็จพระนางเจ้าพระบรมราชินีนาถ 12 สิงหาคม 2555 เป็นแบบอย่างที่ดีเผยแพร่สู่สาธารณะต่อไป  ณ  บริเวณสวนอุตสาหกรรมบางกะดี
(7) จัดตั้งคณะทำงานติดตามและประเมินผลดำเนินการบริหารจัดการป้องกันและแก้ไขปัญหายาเสพติดในสถานประกอบกิจการ  ให้มีประสิทธิภาพสูงสุดและมีความยั่งยืนในอนาคต
</t>
    </r>
  </si>
  <si>
    <r>
      <t xml:space="preserve">โครงการเสริมสร้างความร่วมมือของเครือข่ายทางสังคมเพื่อการปกป้องคุ้มครองเด็กและเยาวชนในชุมชน </t>
    </r>
    <r>
      <rPr>
        <i/>
        <sz val="9"/>
        <rFont val="Tahoma"/>
        <family val="2"/>
      </rPr>
      <t>ดำเนินงานใน 5 ชุมชน แต่ละชุมชนจะมีกิจกรรม ดังนี้</t>
    </r>
  </si>
  <si>
    <t>กิจกรรม :  ผลักดันให้เกิดคณะทำงานในชุมชน และการขับเคลื่อนบทบาท ประชุมคณะกรรมการชุมชน  3 ครั้ง และจัดสัมมนาเพื่อให้ความรู้ ความเข้าใจแก่ภาคประชาชนในพื้นที่ จำนวน 1ครั้ง  / 1 วัน จำนวน 100 คน</t>
  </si>
  <si>
    <t xml:space="preserve">กิจกรรม : การส่งเสริมสนับสนุนการดำเนินงานด้านพัฒนาบุคลากรในพื้นที่    
1. ประชุมผู้ปฏิบัติงานในอปท.ๆ ละ 3 คน 5 ครั้ง 
2. จ้างบุคลากรเพื่อส่งเสริมการดำเนินงานแก่ท้องถิ่น ในระยะ 2 ปี จำนวนชุมชนละ 2 คน
3. ศึกษาดูงานด้านการคุ้มครองเด็กในชุมชนในจังหวัดอื่นๆที่มีผลงานโดดเด่น จำนวน 1 ครั้ง
</t>
  </si>
  <si>
    <r>
      <t xml:space="preserve">โครงการเสริมสร้างสุขภาพของประชาชนแบบบูรณาการ   
</t>
    </r>
    <r>
      <rPr>
        <i/>
        <sz val="9"/>
        <rFont val="Tahoma"/>
        <family val="2"/>
      </rPr>
      <t xml:space="preserve">1.การจัดมหกรรมตลาดนัดสุขภาพระดับจังหวัด
2.การรณรงค์โครงการอาหารปลอดภัย </t>
    </r>
  </si>
  <si>
    <t>โครงการ..ก่อสร้างสะพานลอยคนเดินข้ามถนนรังสิต - นครนายก ช่วงคลอง 4-5  บริเวณหน้าวัดมูลจินดาราม</t>
  </si>
  <si>
    <r>
      <t>(ไม่จำเป็นต่อภารกิจและศักยภาพของหน่วยงานในจังหวัด)</t>
    </r>
    <r>
      <rPr>
        <u/>
        <sz val="9"/>
        <rFont val="Tahoma"/>
        <family val="2"/>
      </rPr>
      <t xml:space="preserve">จ้างบริษัทที่ปรึกษาจัดทำ </t>
    </r>
    <r>
      <rPr>
        <sz val="9"/>
        <rFont val="Tahoma"/>
        <family val="2"/>
      </rPr>
      <t>ปรับปรุงระบบสารสนเทศทางภูมิศาสตร์ของจังหวัดปทุมธานีให้มีความครบถ้วนสมบูรณ์  ซึ่งหน่วยงานต่างๆในจังหวัดปทุมธานีสามารถนำไปใช้เป็นข้อมูลในการวางแผนการพัฒนาด้านต่างๆได้อย่างมีประสิทธิภาพ</t>
    </r>
  </si>
  <si>
    <r>
      <t xml:space="preserve">โครงการ เพิ่มพื้นที่สีเขียวจังหวัดปทุมธานี กิจกรรมประกอบด้วย 
</t>
    </r>
    <r>
      <rPr>
        <i/>
        <sz val="9"/>
        <rFont val="Tahoma"/>
        <family val="2"/>
      </rPr>
      <t>1) ค่าจ้างเหมาจัดเตรียมพื้นที่และปลูกต้นไม้ในแปลงปลูกป่า จำนวน 100 ไร่ๆ ละ 8,000 บาท เป็นเงิน 800,000 บาท 
2) ค่าจ้างเหมาบำรุงรักษาต้นไม้ในแปลงปลูกป่าปี พ.ศ.2553 จำนวน 100 ไร่ๆ ละ 3,000 บาท เป็นเงิน 300,000 บาท 
3)จัดกิจกรรมพิธีปลูกต้นไม้เนื่องในวันสำคัญของชาติ จำนวน 2 ครั้ง ๆ ละ 100,000 บาท เป็นเงิน 200,000 บาท
4) ค่ากล้าไม้ป่า/ไม้ประดับยืนต้น จำนวน 20,000 กล้าๆ ละ 40 บาท เป็นเงิน 800,000 บาท และ ค่ากล้าไม้ผลยืนต้น จำนวน 20,000 กล้าๆ ละ 35 บาท เป็นเงิน 700,000 บาท รวม 40,000 กล้าไม้ เป็นเงิน 1,500,000 บาท</t>
    </r>
  </si>
  <si>
    <r>
      <t xml:space="preserve">โครงการพัฒนาบริการด้านเวชศาสตร์ฟื้นฟู   กิจกรรมประกอบด้วย 
</t>
    </r>
    <r>
      <rPr>
        <i/>
        <sz val="9"/>
        <rFont val="Tahoma"/>
        <family val="2"/>
      </rPr>
      <t xml:space="preserve">1. จัดบริการฟื้นฟูสมรรถภาพแบบเบ็ดเสร็จจุดเดียวในโรงพยาบาลปทุมธานี (แพทย์เวชศาสตร์ฟื้นฟู, กิจกรรมบำบัด, กายภาพบำบัด, กายอุปกรณ์, แพทย์แผนไทย, ปรับพฤติกรรม, แก้ไขการพูด, สวัสดิการสังคม, ประสานงานด้านอาชีพ, การศึกษาพิเศษ)
2. จัดหาวัสดุ ครุภัณฑ์ และปรับปรุงสถานที่เป็นห้องฝึกทักษะการทำกิจวัตรประจำวันและห้องพัฒนาสมรรถภาพผู้มีปัญหาทางด้านสมอง โดยกระตุ้นระบบประสาทสัมผัส (Multisensory Approach 1)
3. ฝึกทักษะพร้อมประดิษฐ์หรือดัดแปลงอุปกรณ์ในการ     ทำกิจวัตรประจำวันแก่ผู้พิการ 
4. เยี่ยมบ้านผู้พิการ เตรียมจำหน่าย และให้คำแนะนำในการปรับสภาพบ้านและออกแบบสิ่งแวดล้อมที่เป็นสากล (Universal Design 2)
5. สำรวจสิ่งแวดล้อมที่เป็นอุปสรรคสำหรับคนพิการในละแวกบ้านร่วมกับประชาชนในชุมชน
6. ประสาน อปท.ในการปรับสภาพบ้านและสิ่งแวดล้อมในชุมชน เช่น ทางเท้าที่มีทางลาด
7.  ฝึกทักษะการช่วยเหลือและฟื้นฟูสมรรถภาพผู้พิการแก่ญาติหรือผู้ดูแล และอาสาสมัคร เพื่อร่วมดูแลผู้พิการในชุมชน 
8.ออกหน่วยให้บริการในชุมชน
9. ฝึกทักษะการให้คำปรึกษา เพื่อให้ผู้พิการรายเก่าสามารถจัดกิจกรรมกลุ่มให้คำปรึกษาฉันท์เพื่อนและปรับทัศนคติ 
10.  กิจกรรมผู้สูงอายุกลุ่มมิตรภาพบำบัดบัวหลวง อาสาดูแลเด็กพิการ โดยใช้ภูมิปัญญาท้องถิ่น เช่น การประดิษฐ์ของเล่นพื้นบ้านพร้อมวิพากษ์ของเล่น การเล่านิทานพื้นบ้าน เพลงกล่อมเด็ก 
11.นิทรรศการวันเวชศาสตร์ฟื้นฟู นำเสนอนวัตกรรมเพื่อคนพิการ  
12. เวทีแลกเปลี่ยนเรียนรู้ ถอดบทเรียน
</t>
    </r>
  </si>
  <si>
    <r>
      <t xml:space="preserve">โครงการปรับปรุงผิวจราจร  </t>
    </r>
    <r>
      <rPr>
        <i/>
        <sz val="9"/>
        <rFont val="Tahoma"/>
        <family val="2"/>
      </rPr>
      <t xml:space="preserve">4 พื้นที่ คือ   
 1)  ซอยสีเจริญ ม.3 ต.บึงน้ำรักษ์ อ.ธัญบุรี   
      ระยะทาง 1.5 กม.   
 2)  ซอยวัดขจร ระยะทาง 0.4 กม.  
 3)  ซอยนภาภิรมย์ ระยะทาง 0.6 กม. และ  
 4)  ถนนเลียบคลองสาม  
</t>
    </r>
    <r>
      <rPr>
        <i/>
        <u/>
        <sz val="9"/>
        <rFont val="Tahoma"/>
        <family val="2"/>
      </rPr>
      <t>รวม ระยะทาง รวม 6.2 กม.</t>
    </r>
  </si>
  <si>
    <t>sheetนี้ทำเพื่อตรวจสอบชื่อโครงการกับ จ.๒</t>
  </si>
  <si>
    <t>1.8 รับรองระบบการผลิต  อบรมให้ความรู้ตามระบบการจัดการคุณภาพ (GAP) พืช ตรวจรับรองแหล่งผลิตพืช (GAP)</t>
  </si>
  <si>
    <t xml:space="preserve">สอดคล้องกับยุทธศาสตร์ </t>
  </si>
  <si>
    <t>กิจกรรม/ความเห็น</t>
  </si>
  <si>
    <t>เห็นควรสนับสนุนงบประมาณ</t>
  </si>
  <si>
    <t>ปรับลดงบประมาณ</t>
  </si>
  <si>
    <t>แผนพัฒนาจังหวัด ที่นำเสนอเพื่อพิจารณา ประกอบด้วย 3 ยุทธศาสตร์ โดยแต่ละยุทธศาสตร์ มีแผนงาน/โครงการ และวงเงินรวมสรุป ได้ดังนี้</t>
  </si>
  <si>
    <t>โครงการ/กิจกรรมที่เสนอใช้งบประมาณกลุ่มจังหวัด</t>
  </si>
  <si>
    <r>
      <t>หมายเหตุ: กรอบวงเงินงบประมาณปี 2555 ของ</t>
    </r>
    <r>
      <rPr>
        <u/>
        <sz val="16"/>
        <color indexed="8"/>
        <rFont val="Browallia New"/>
        <family val="2"/>
      </rPr>
      <t>จังหวัดปทุมธานี</t>
    </r>
    <r>
      <rPr>
        <sz val="16"/>
        <color indexed="8"/>
        <rFont val="Browallia New"/>
        <family val="2"/>
      </rPr>
      <t xml:space="preserve"> ที่ได้รับจัดสรรตามตามเกณฑ์  จำนวน 174.613 ล้านบาท</t>
    </r>
  </si>
  <si>
    <t>วงเงินปี 2555
(บาท)</t>
  </si>
  <si>
    <t>เห็นควรสนับสนุนงบประมาณ
(บาท)</t>
  </si>
  <si>
    <t>ปรับลดงบประมาณ
(บาท)</t>
  </si>
  <si>
    <t>ลำดับความสำคัญของจังหวัด</t>
  </si>
  <si>
    <t>โครงการก่อสร้างถนนแนวคันกั้นน้ำ ตำบลบ้านกลาง ตำบลบ้านกระแชง (ต่อจากโครงการเดิม) ผ่านหน้าวิทยาลัยเทคนิคปทุมธานี</t>
  </si>
  <si>
    <t>โครงการก่อสร้างยกระดับถนน คสล.สายเร่งรัดพัฒนาชนบทหมู่ที่ 4 ตำบลท้ายเกาะ อำเภอสามโคก จังหวัดปทุมธานี</t>
  </si>
  <si>
    <t>โครงการก่อสร้างสะพานคอนกรึตเสริมเหล็กหมู่ที่ 2 ข้ามคลองแม่น้ำอ้อม หมู่ที่ 2 ตำบลเชียงรากใหญ่ อำเภอสามโคก จังหวัดปทุมธานี เชื่อมต่อองค์การบริหารส่วนตำบลบางพูด อำเภอเมืองปทุมธานี จังหวัดปทุมธานี</t>
  </si>
  <si>
    <t>โครงการก่อสร้างยกระดับถนน คสล. โครงการก่อสร้างยกระดับถนนเลียบคลองคู- บ้านพร้าว หมู่ที่ 6 ตำบลบ้านปทุม อำเภอสามโคก จังหวัดปทุมธานี</t>
  </si>
  <si>
    <t>โครงการก่อสร้างเขื่อนเลียบคลองระบายน้ำน้ำที่เจ็ด หมุ่ที่ 7 ตำบลคลองเจ็ด อำเภอคลองหลวง จังหวัดปทุมธานี</t>
  </si>
  <si>
    <t>โครงการก่อสร้างถนนคอนกรีตเสริมเหล็ก บริเวณถนนเลียบคลองที่แปดซ้าย หมู่ที่ 5-6 ตำบลคลองสาม อำเภอคลองหลวง จังหวัดปทุมธานี</t>
  </si>
  <si>
    <t>โครงการวางท่อขยายเขตประปา บริเวณหมู่บ้านเคียงคลอง 1 หมู่ที่ 1 ตำบลบึงสนั่น อำเภอธัญบุรี จังหวัดปทุมธานี</t>
  </si>
  <si>
    <t>โครงการวางท่อขยายเขตประปา บริเวณบ้านทิพย์ธิดาแลนค์ หมู่ที่ 1 ตำบลบึงน้ำรักษ์ อำเภอธัญบุรี จังหวัดปทุมธานี</t>
  </si>
  <si>
    <t>โครงการวางท่อขยายเขตประปา บริเวณบ้านแสงตะวัน หมู่ที่ 2 ตำบลบึงน้ำรักษ์ อำเภอธัญบุรี จังหวัดปทุมธานี</t>
  </si>
  <si>
    <t xml:space="preserve">โครงการวางท่อขยายเขตประปาถนนเลียบคลองรังสิตฯ บริเวณคลอง 13-14 หมู่ที่ 5 ตำบลบึงน้ำรักษ์ อำเภอธัญบุรี จังหวัดปทุมธานี </t>
  </si>
  <si>
    <t xml:space="preserve">โครงการวางท่อขยายเขตประปาบริเวณ คลองซอย 14 ฝั่งใต้ด้านตะวันตก หมู่ที่ 5 ตำบลบึงน้ำรักษ์ อำเภอธัญบุรี จังหวัดปทุมธานี </t>
  </si>
  <si>
    <t>โครงการก่อสร้างผิวถนนแอสฟัลท์ติกบริเวณหน้าสถาบันการพลศึกษาถึงสุดเขตเทศบาลฯหมู่ที่ 3 ตำบลบึงน้ำรักษ์ อำเภอธัญบุรี จังหวัดปทุมธานี</t>
  </si>
  <si>
    <t xml:space="preserve">โครงการก่อสร้างเขื่อน ค.ส.ล.ป้องกันตลิ่งบริเวณริมคลองซอยที่ 1 และ คลองซอยที่ 2 </t>
  </si>
  <si>
    <t>โครงการก่อสร้างเขื่อน คสล.พร้อมผิวทาง คสล.บริเวณเลียบคลอง 1 หมู่ที่ 12</t>
  </si>
  <si>
    <t>โครงการก่อสร้างสะพาน คสล.บริเวณเลียบคลอง 1 หมู่ที่ 12</t>
  </si>
  <si>
    <t>โครงการพัฒนาบริการด้านการท่องเที่ยว</t>
  </si>
  <si>
    <t>สอดคล้องกับประเด็นยุทธศาสตร์ ดำเนินการโดยจัดจ้างที่ปรึกษาดำเนินงานโครงการ</t>
  </si>
  <si>
    <t xml:space="preserve">สอดคล้องกับยุทธศาสตร์อย่างไรก็ตาม หลักการเหตุผลยังไม่ชัดเจนว่า ปัญหาอาจไม่ได้อยู่ที่การพัฒนาการผลิต ควรทำวิจัยถึงปัญหาที่ชัดเจนก่อนส่งเสริมการปลูกบัว เนื่องจากปทุมธานีมีต้นทุนพื้นที่สูงและผู้ค้าบัวในจังหวัดอาจไม่มีพื้นที่ของตนเองในการปลูก นอกจากนี้ปัญหาคุณภาพน้ำในพื้นที่อาจมีผลด้วยเช่นกัน ซึ่งเหล่านี้อาจทำให้ต้นทุนสูงกว่าไปซื้อจากแหล่งอื่นมาจำหน่าย อย่างไรก็ตามเป็นการวิจัยพัฒนาเพื่อสร้างมูลค่าเพิ่มให้กับผลิตผลของท้องถิ่น </t>
  </si>
  <si>
    <r>
      <rPr>
        <sz val="9"/>
        <color rgb="FFFF0000"/>
        <rFont val="Tahoma"/>
        <family val="2"/>
      </rPr>
      <t>สอดคล้องกับยุทธศาสตร์ แต่ยังขาดความชัดเจนว่าจะไปส่งเสริมพัฒนาภาคเอกาชนดำเนินการอย่างไร และการพัฒนาระบบ GMP ในสถานประกอบการ ควรที่ภาคเอกชนต้องรับผิดชอบเอง โครงการควรรับผิดชอบเฉพาะการอบรมส่งเสริม กระตุ้นการดำเนินการ และให้คำปรึกษาในการติดตามผลดำเนินการเท่านั้น</t>
    </r>
    <r>
      <rPr>
        <sz val="9"/>
        <color rgb="FF7030A0"/>
        <rFont val="Tahoma"/>
        <family val="2"/>
      </rPr>
      <t xml:space="preserve">
</t>
    </r>
  </si>
  <si>
    <t>ไม่ควรสนับสนุนงบประมาณ</t>
  </si>
  <si>
    <t>เป็นการก่อสร้างเขื่อนเลียบคลองระบายน้ำที่เจ็ด ขนาดกว้าง 7 เมตร ยาว 80 เมตร หรือมีพื้นที่ไม่น้อยกว่า 560 ตรม.เพื่อให้ประชาชนทั่วไปประมาณ 40,000 คน เดินทางสัญจรไปทำงาน ไปศึกษาหรือไปประกอบภารกิจอื่นๆได้สะดวก</t>
  </si>
  <si>
    <t>เป็นการก่อสร้างเขื่อน คสล.ยาวประมาณ 100 ม.พร้อมผิวทาง คสล.กว้าง 5 ม. ยาว 100 ม.</t>
  </si>
  <si>
    <t>เป็นการก่อสร้างถนนแอสฟัลติกขนาดกว้าง 6.50 เมตร ยาว 2,090 เมตร หนาเฉลี่ย 0.05 เมตร พื้นที่ 13,585 ตรม. บริเวณหน้าสถาบันการพลศึกษาถึงสุดเขตเทศบาลหมู่ที่ 3 ตำบลบึงน้ำรักษ์ อำเภอธัญบุรี จังหวัดปทุมธานี สำหรับประชาชนในเขตเทศบาลจำนวน 12,335 ครัวเรือน ไม่ควรสนับสนุนงบประมาณ ให้ไปใช้งบประมาณของ อปท.</t>
  </si>
  <si>
    <t>เป็นการวางท่อขยายเขตประปาให้ประชาชนในหมู่บ้านเคียงคลอง 1 ในเขตเทศบาลเมืองสนั่นรักษ์ จำนวน 81 ครัวเรือน ไม่ควรสนับสนุนงบประมาณ ให้ไปใช้งบประมาณของ อปท.</t>
  </si>
  <si>
    <t>เป็นการวางท่อขยายเขตประปาให้ประชาชนในหมู่บ้านทิพธิดาแลนด์ ในเขตเทศบาลเมืองสนั่นรักษ์ จำนวน 52 ครัวเรือน ไม่ควรสนับสนุนงบประมาณ ให้ไปใช้งบประมาณของ อปท.</t>
  </si>
  <si>
    <t>เป็นการก่อสร้างยกระดับถนน คสล. กว้าง 5.0 เมตร ยาว 410 เมตร หนา 0.20 เมตรหรือพื้นที่ไม่น้อยกว่า 2,050 ตารางเมตร และมีไหล่ทางลงลูกรัง ข้างละ 0.5 เมตร เป็นกิจกรรมที่สอดคล้องกับยุทธศาสตร์ เพราะเป็นถนนที่มีผู้คนใช้สัญจรจำนวนมากและมีการชำรุดทรุดโทรม ไหล่ทางเลื่อนตัวทำให้การขนส่งพืชผลเกษตรไม่สะดวกและมีอุบัติเหตุบ่อยครั้ง</t>
  </si>
  <si>
    <t>สรุปข้อเสนอ และผลการพิจารณา</t>
  </si>
  <si>
    <t xml:space="preserve">เป็นภารกิจที่จำเป็นต้องดำเนินการ และสอดคล้องกับยุทธศาสตร์
</t>
  </si>
  <si>
    <t xml:space="preserve">ก่อสร้างถนนคอนกรีตหนา 0.20 เมตร กว้าง 6.00 เมตร ยาว 1,555.00 เมตร และถนนแอลฟัลท์ติกคอนกรีตหนา 0.05 เมตร กว้าง 16.00 เมตร ยาว 75.00 เมตร บริเวณหมู่ 5 ตำบลบ้านกลาง อำเภอเมือง จังหวัดปทุมธานี เห็นควรสนับสนุน เนื่องจากเป็นการช่วยเหลือประชาชนที่เดือดร้อนทุกปีในฤดูน้ำหลาก
</t>
  </si>
  <si>
    <t xml:space="preserve">เป็นการก่อสร้างยกระดับถนน คสล. สาย รพช. หมู่ ๔ กว้าง ๗.๐๐ ม. ยาว ๔๑๕ ม. หนา ๐.๒๐  ไหล่ทางแอสฟัลท์ติกคอนกรีตขนาดกว้างข้างละ ๐.๕๐ หนา ๐.๐๕ ม. เพื่อใช้ในการคมนาคมขนส่งพืชผลการเกษตร และสอดคล้องกับยุทธศาสตร์ 
</t>
  </si>
  <si>
    <t xml:space="preserve">เป็นการก่อสร้างสะพาน คสล. กว้าง ๘๐๐ ม. ยาว ๔๒ ม. หนา ๐.๒๐ ม. เพื่อคลี่คลายความเดือดร้อนของประชาชนที่ใช้เป็นเส้นทางในการคมนาคมขนส่งพืชผลการเกษตร และลดอุบัติเหตุ ซึ่งสอดคล้องกับยุทธศาสตร์ 
</t>
  </si>
  <si>
    <t xml:space="preserve">เป็นงานวางท่อขยายเขตประปาให้ประชาชนในหมู่บ้านแสงตะวันในพื้นที่เทศบาลเมืองไม่ควรสนับสนุนงบประมาณ ให้ไปใช้งบประมาณของ อปท.
</t>
  </si>
  <si>
    <t xml:space="preserve">เป็นการก่อสร้างถนนคอนกรีตเสริมเหล็ก กว้าง 6.00 ม. ยาว 2,000 ม. หนา 0.15 ม. หรือปริมาณงานไม่น้อยกว่า 12,000 ตรม. ให้ประชากรตำบลคลองสามได้รับความสะดวกรวดเร็วในการสัญจรไปมา 70,000 คน
</t>
  </si>
  <si>
    <t xml:space="preserve">เป็นการวางท่อขยายเขตประปาให้ประชาชนริมคลองรังสิต บริเวณคลอง 13-14  จำนวน 63 ครัวเรือน ไม่ควรสนับสนุนงบประมาณ ให้ไปใช้งบประมาณของ อปท.
</t>
  </si>
  <si>
    <t xml:space="preserve">เป็นการวางท่อขยายเขตประปาให้ประชาชนบริเวณริมถนนเลียบคลองซอย 14 ฝั่งใต้ด้านตะวันตก ในพื้นที่เทศบาลเมืองสนั่นรักษ์ ไม่ควรสนับสนุนงบประมาณ ให้ไปใช้งบประมาณของ อปท.
</t>
  </si>
  <si>
    <t xml:space="preserve">เป็นการก่อสร้างเขื่อน คสล. ป้องกันตลิ่งพร้อมทางเดิน-วิ่ง กว้างประมาณ 3.80 เมตร ยาวประมาณ 300 เมตร เพื่อแก้ปัญหาน้ำท่วม ในเขตเทศบาลเมืองคูคด เพราะมีปัญหาน้ำท่วมทุกปี รับผิดชอบโดยนายอำเภอลำลูกกา และสอดคล้องกับยุทธศาสตร์
</t>
  </si>
  <si>
    <t xml:space="preserve">เป็นการก่อสร้างสะพาน คสล.ผิวจราจรกว้าง 6 ม. ยาว 33 ม. พร้อมทางเท้าเดิน 2 ข้าง ๆ ละ 1.20 ม. บริเวณเลียบคลอง 1 หมู่ที่ 12 ต.คูคต อ.ลำลูกกา เนื่องจากบริเวณพื้นที่ที่จะดำเนินการโครงการมีประชาชนอาศัยอยู่อย่างหนาแน่นและสะพานที่ใช้สัญจรไป-มามีความคับแคบไม่สะดวกและเกิดอันตรายขึ้นได้ง่าย อย่างไรก็ตามเมื่อพิจารณาแล้วเห็นควรเป็นภารกิจของ อปท.
</t>
  </si>
</sst>
</file>

<file path=xl/styles.xml><?xml version="1.0" encoding="utf-8"?>
<styleSheet xmlns="http://schemas.openxmlformats.org/spreadsheetml/2006/main">
  <numFmts count="5">
    <numFmt numFmtId="41" formatCode="_-* #,##0_-;\-* #,##0_-;_-* &quot;-&quot;_-;_-@_-"/>
    <numFmt numFmtId="43" formatCode="_-* #,##0.00_-;\-* #,##0.00_-;_-* &quot;-&quot;??_-;_-@_-"/>
    <numFmt numFmtId="187" formatCode="_-* #,##0_-;\-* #,##0_-;_-* &quot;-&quot;??_-;_-@_-"/>
    <numFmt numFmtId="188" formatCode="#,##0_ ;\-#,##0\ "/>
    <numFmt numFmtId="189" formatCode="\(#,##0\)"/>
  </numFmts>
  <fonts count="105">
    <font>
      <sz val="11"/>
      <color theme="1"/>
      <name val="Tahoma"/>
      <family val="2"/>
      <charset val="222"/>
      <scheme val="minor"/>
    </font>
    <font>
      <sz val="11"/>
      <color indexed="8"/>
      <name val="Tahoma"/>
      <family val="2"/>
      <charset val="222"/>
    </font>
    <font>
      <sz val="11"/>
      <color indexed="8"/>
      <name val="Tahoma"/>
      <family val="2"/>
      <charset val="222"/>
    </font>
    <font>
      <sz val="8"/>
      <color indexed="8"/>
      <name val="Tahoma"/>
      <family val="2"/>
      <charset val="222"/>
    </font>
    <font>
      <b/>
      <sz val="8"/>
      <color indexed="8"/>
      <name val="Tahoma"/>
      <family val="2"/>
    </font>
    <font>
      <b/>
      <sz val="10"/>
      <color indexed="8"/>
      <name val="Tahoma"/>
      <family val="2"/>
    </font>
    <font>
      <sz val="8"/>
      <name val="Tahoma"/>
      <family val="2"/>
      <charset val="222"/>
    </font>
    <font>
      <sz val="8"/>
      <color indexed="8"/>
      <name val="Tahoma"/>
      <family val="2"/>
    </font>
    <font>
      <sz val="10"/>
      <name val="Arial"/>
      <family val="2"/>
    </font>
    <font>
      <sz val="16"/>
      <color indexed="8"/>
      <name val="Browallia New"/>
      <family val="2"/>
    </font>
    <font>
      <sz val="11"/>
      <color indexed="8"/>
      <name val="Tahoma"/>
      <family val="2"/>
    </font>
    <font>
      <sz val="11"/>
      <color indexed="8"/>
      <name val="Wingdings"/>
      <charset val="2"/>
    </font>
    <font>
      <b/>
      <sz val="10"/>
      <name val="Tahoma"/>
      <family val="2"/>
    </font>
    <font>
      <sz val="16"/>
      <name val="Angsana New"/>
      <family val="1"/>
    </font>
    <font>
      <sz val="10"/>
      <name val="Arial"/>
      <family val="2"/>
    </font>
    <font>
      <sz val="10"/>
      <name val="Tahoma"/>
      <family val="2"/>
    </font>
    <font>
      <sz val="10"/>
      <color indexed="8"/>
      <name val="Tahoma"/>
      <family val="2"/>
    </font>
    <font>
      <b/>
      <sz val="11"/>
      <color indexed="8"/>
      <name val="Tahoma"/>
      <family val="2"/>
    </font>
    <font>
      <sz val="11"/>
      <color indexed="8"/>
      <name val="Tahoma"/>
      <family val="2"/>
      <charset val="222"/>
    </font>
    <font>
      <sz val="11"/>
      <name val="Tahoma"/>
      <family val="2"/>
    </font>
    <font>
      <sz val="11"/>
      <color indexed="8"/>
      <name val="Tahoma"/>
      <family val="2"/>
      <charset val="222"/>
    </font>
    <font>
      <b/>
      <sz val="11"/>
      <name val="Tahoma"/>
      <family val="2"/>
    </font>
    <font>
      <sz val="11"/>
      <color indexed="8"/>
      <name val="Tahoma"/>
      <family val="2"/>
      <charset val="222"/>
    </font>
    <font>
      <sz val="11"/>
      <name val="Shruti"/>
      <charset val="1"/>
    </font>
    <font>
      <sz val="11"/>
      <color indexed="8"/>
      <name val="Shruti"/>
      <charset val="1"/>
    </font>
    <font>
      <sz val="11"/>
      <color indexed="8"/>
      <name val="โค"/>
      <charset val="222"/>
    </font>
    <font>
      <sz val="11"/>
      <color indexed="63"/>
      <name val="Tahoma"/>
      <family val="2"/>
    </font>
    <font>
      <sz val="11"/>
      <color indexed="8"/>
      <name val="Tahoma"/>
      <family val="2"/>
      <charset val="222"/>
    </font>
    <font>
      <b/>
      <sz val="11"/>
      <color indexed="10"/>
      <name val="Tahoma"/>
      <family val="2"/>
    </font>
    <font>
      <sz val="11"/>
      <color indexed="8"/>
      <name val="Angsana New"/>
      <family val="1"/>
    </font>
    <font>
      <sz val="11"/>
      <color indexed="8"/>
      <name val="Rod"/>
      <family val="3"/>
      <charset val="177"/>
    </font>
    <font>
      <sz val="11"/>
      <color indexed="8"/>
      <name val="Tahoma"/>
      <family val="2"/>
      <charset val="222"/>
    </font>
    <font>
      <b/>
      <sz val="10"/>
      <color indexed="8"/>
      <name val="Tahoma"/>
      <family val="2"/>
      <charset val="222"/>
    </font>
    <font>
      <b/>
      <sz val="10"/>
      <name val="Tahoma"/>
      <family val="2"/>
      <charset val="222"/>
    </font>
    <font>
      <sz val="10"/>
      <color indexed="8"/>
      <name val="Tahoma"/>
      <family val="2"/>
      <charset val="222"/>
    </font>
    <font>
      <sz val="10"/>
      <color indexed="8"/>
      <name val="Wingdings"/>
      <charset val="2"/>
    </font>
    <font>
      <sz val="10"/>
      <color indexed="8"/>
      <name val="Rod"/>
      <family val="3"/>
      <charset val="177"/>
    </font>
    <font>
      <b/>
      <sz val="9"/>
      <color indexed="8"/>
      <name val="Tahoma"/>
      <family val="2"/>
    </font>
    <font>
      <sz val="9"/>
      <color indexed="8"/>
      <name val="Tahoma"/>
      <family val="2"/>
      <charset val="222"/>
    </font>
    <font>
      <sz val="9"/>
      <color indexed="8"/>
      <name val="Tahoma"/>
      <family val="2"/>
    </font>
    <font>
      <sz val="9"/>
      <color indexed="8"/>
      <name val="Wingdings"/>
      <charset val="2"/>
    </font>
    <font>
      <sz val="9"/>
      <name val="Tahoma"/>
      <family val="2"/>
    </font>
    <font>
      <sz val="9"/>
      <color indexed="14"/>
      <name val="Tahoma"/>
      <family val="2"/>
      <charset val="222"/>
    </font>
    <font>
      <sz val="9"/>
      <color indexed="14"/>
      <name val="Tahoma"/>
      <family val="2"/>
    </font>
    <font>
      <sz val="9"/>
      <color indexed="14"/>
      <name val="Wingdings"/>
      <charset val="2"/>
    </font>
    <font>
      <sz val="9"/>
      <color indexed="10"/>
      <name val="Tahoma"/>
      <family val="2"/>
    </font>
    <font>
      <b/>
      <sz val="9"/>
      <color indexed="10"/>
      <name val="Tahoma"/>
      <family val="2"/>
    </font>
    <font>
      <b/>
      <sz val="9"/>
      <name val="Tahoma"/>
      <family val="2"/>
    </font>
    <font>
      <b/>
      <sz val="9"/>
      <color indexed="14"/>
      <name val="Tahoma"/>
      <family val="2"/>
    </font>
    <font>
      <sz val="9"/>
      <name val="Tahoma"/>
      <family val="2"/>
      <charset val="222"/>
    </font>
    <font>
      <sz val="9"/>
      <name val="Wingdings"/>
      <charset val="2"/>
    </font>
    <font>
      <sz val="9"/>
      <color indexed="10"/>
      <name val="Tahoma"/>
      <family val="2"/>
      <charset val="222"/>
    </font>
    <font>
      <sz val="9"/>
      <color indexed="10"/>
      <name val="Wingdings"/>
      <charset val="2"/>
    </font>
    <font>
      <sz val="11"/>
      <name val="Tahoma"/>
      <family val="2"/>
      <charset val="222"/>
    </font>
    <font>
      <sz val="10"/>
      <name val="Arial"/>
      <family val="2"/>
    </font>
    <font>
      <sz val="7"/>
      <name val="Wingdings"/>
      <charset val="2"/>
    </font>
    <font>
      <sz val="9"/>
      <name val="Angsana New"/>
      <family val="1"/>
    </font>
    <font>
      <sz val="9"/>
      <color indexed="10"/>
      <name val="Cordia New"/>
      <family val="2"/>
    </font>
    <font>
      <sz val="7"/>
      <name val="Tahoma"/>
      <family val="2"/>
      <charset val="222"/>
    </font>
    <font>
      <sz val="16"/>
      <name val="Browallia New"/>
      <family val="2"/>
    </font>
    <font>
      <sz val="9"/>
      <color indexed="10"/>
      <name val="Tahoma"/>
      <family val="2"/>
    </font>
    <font>
      <b/>
      <sz val="9"/>
      <color indexed="60"/>
      <name val="Tahoma"/>
      <family val="2"/>
    </font>
    <font>
      <sz val="9"/>
      <color indexed="12"/>
      <name val="Tahoma"/>
      <family val="2"/>
    </font>
    <font>
      <sz val="9"/>
      <color indexed="60"/>
      <name val="Tahoma"/>
      <family val="2"/>
    </font>
    <font>
      <sz val="9"/>
      <color indexed="60"/>
      <name val="Tahoma"/>
      <family val="2"/>
    </font>
    <font>
      <sz val="9"/>
      <color indexed="57"/>
      <name val="Tahoma"/>
      <family val="2"/>
    </font>
    <font>
      <b/>
      <sz val="9"/>
      <color indexed="48"/>
      <name val="Tahoma"/>
      <family val="2"/>
    </font>
    <font>
      <b/>
      <sz val="9"/>
      <color indexed="56"/>
      <name val="Tahoma"/>
      <family val="2"/>
    </font>
    <font>
      <b/>
      <sz val="10"/>
      <color indexed="12"/>
      <name val="Tahoma"/>
      <family val="2"/>
    </font>
    <font>
      <sz val="8"/>
      <color indexed="81"/>
      <name val="Tahoma"/>
      <family val="2"/>
    </font>
    <font>
      <b/>
      <sz val="8"/>
      <color indexed="81"/>
      <name val="Tahoma"/>
      <family val="2"/>
    </font>
    <font>
      <sz val="11"/>
      <name val="Tahoma"/>
      <family val="2"/>
    </font>
    <font>
      <u/>
      <sz val="9"/>
      <name val="Tahoma"/>
      <family val="2"/>
    </font>
    <font>
      <b/>
      <sz val="14"/>
      <color indexed="56"/>
      <name val="BrowalliaUPC"/>
      <family val="2"/>
      <charset val="222"/>
    </font>
    <font>
      <b/>
      <sz val="12"/>
      <color indexed="60"/>
      <name val="BrowalliaUPC"/>
      <family val="2"/>
      <charset val="222"/>
    </font>
    <font>
      <sz val="12"/>
      <color indexed="8"/>
      <name val="BrowalliaUPC"/>
      <family val="2"/>
      <charset val="222"/>
    </font>
    <font>
      <sz val="9"/>
      <color indexed="16"/>
      <name val="Tahoma"/>
      <family val="2"/>
    </font>
    <font>
      <sz val="9"/>
      <color indexed="56"/>
      <name val="Tahoma"/>
      <family val="2"/>
    </font>
    <font>
      <sz val="9"/>
      <color indexed="10"/>
      <name val="Tahoma"/>
      <family val="2"/>
    </font>
    <font>
      <b/>
      <sz val="14"/>
      <color indexed="60"/>
      <name val="BrowalliaUPC"/>
      <family val="2"/>
      <charset val="222"/>
    </font>
    <font>
      <sz val="14"/>
      <color indexed="8"/>
      <name val="BrowalliaUPC"/>
      <family val="2"/>
      <charset val="222"/>
    </font>
    <font>
      <sz val="14"/>
      <color indexed="60"/>
      <name val="BrowalliaUPC"/>
      <family val="2"/>
      <charset val="222"/>
    </font>
    <font>
      <sz val="14"/>
      <color indexed="30"/>
      <name val="BrowalliaUPC"/>
      <family val="2"/>
      <charset val="222"/>
    </font>
    <font>
      <b/>
      <sz val="14"/>
      <color indexed="8"/>
      <name val="BrowalliaUPC"/>
      <family val="2"/>
      <charset val="222"/>
    </font>
    <font>
      <sz val="14"/>
      <color indexed="56"/>
      <name val="BrowalliaUPC"/>
      <family val="2"/>
      <charset val="222"/>
    </font>
    <font>
      <sz val="14"/>
      <color indexed="9"/>
      <name val="BrowalliaUPC"/>
      <family val="2"/>
      <charset val="222"/>
    </font>
    <font>
      <i/>
      <sz val="12"/>
      <color indexed="60"/>
      <name val="BrowalliaUPC"/>
      <family val="2"/>
      <charset val="222"/>
    </font>
    <font>
      <sz val="12"/>
      <color indexed="8"/>
      <name val="BrowalliaUPC"/>
      <family val="2"/>
      <charset val="222"/>
    </font>
    <font>
      <b/>
      <i/>
      <sz val="12"/>
      <color indexed="30"/>
      <name val="BrowalliaUPC"/>
      <family val="2"/>
      <charset val="222"/>
    </font>
    <font>
      <b/>
      <sz val="9"/>
      <color indexed="12"/>
      <name val="Tahoma"/>
      <family val="2"/>
    </font>
    <font>
      <sz val="9"/>
      <color indexed="12"/>
      <name val="Tahoma"/>
      <family val="2"/>
    </font>
    <font>
      <sz val="9"/>
      <color indexed="56"/>
      <name val="Tahoma"/>
      <family val="2"/>
    </font>
    <font>
      <sz val="9"/>
      <color indexed="10"/>
      <name val="Wingdings"/>
      <charset val="2"/>
    </font>
    <font>
      <sz val="8"/>
      <name val="Calibri"/>
      <family val="2"/>
      <charset val="222"/>
    </font>
    <font>
      <i/>
      <sz val="9"/>
      <name val="Tahoma"/>
      <family val="2"/>
    </font>
    <font>
      <sz val="9"/>
      <color rgb="FFFF0000"/>
      <name val="Tahoma"/>
      <family val="2"/>
    </font>
    <font>
      <i/>
      <sz val="9"/>
      <color rgb="FFFF0000"/>
      <name val="Tahoma"/>
      <family val="2"/>
    </font>
    <font>
      <sz val="9"/>
      <color rgb="FF7030A0"/>
      <name val="Tahoma"/>
      <family val="2"/>
    </font>
    <font>
      <i/>
      <u/>
      <sz val="9"/>
      <name val="Tahoma"/>
      <family val="2"/>
    </font>
    <font>
      <b/>
      <sz val="16"/>
      <color theme="1"/>
      <name val="Browallia New"/>
      <family val="2"/>
    </font>
    <font>
      <sz val="16"/>
      <color theme="1"/>
      <name val="Browallia New"/>
      <family val="2"/>
    </font>
    <font>
      <u/>
      <sz val="16"/>
      <color indexed="8"/>
      <name val="Browallia New"/>
      <family val="2"/>
    </font>
    <font>
      <b/>
      <sz val="10"/>
      <color rgb="FF3333FF"/>
      <name val="Tahoma"/>
      <family val="2"/>
    </font>
    <font>
      <b/>
      <sz val="10"/>
      <color rgb="FF0033CC"/>
      <name val="Tahoma"/>
      <family val="2"/>
    </font>
    <font>
      <sz val="16"/>
      <color rgb="FFFF0000"/>
      <name val="Browallia New"/>
      <family val="2"/>
    </font>
  </fonts>
  <fills count="14">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indexed="51"/>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26"/>
        <bgColor indexed="64"/>
      </patternFill>
    </fill>
    <fill>
      <patternFill patternType="solid">
        <fgColor indexed="30"/>
        <bgColor indexed="64"/>
      </patternFill>
    </fill>
    <fill>
      <patternFill patternType="solid">
        <fgColor indexed="31"/>
        <bgColor indexed="64"/>
      </patternFill>
    </fill>
    <fill>
      <patternFill patternType="solid">
        <fgColor rgb="FFFFFF00"/>
        <bgColor indexed="64"/>
      </patternFill>
    </fill>
    <fill>
      <patternFill patternType="solid">
        <fgColor rgb="FFFFFF99"/>
        <bgColor indexed="64"/>
      </patternFill>
    </fill>
  </fills>
  <borders count="106">
    <border>
      <left/>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style="thin">
        <color indexed="64"/>
      </right>
      <top style="dotted">
        <color indexed="64"/>
      </top>
      <bottom style="thin">
        <color indexed="64"/>
      </bottom>
      <diagonal/>
    </border>
    <border>
      <left/>
      <right/>
      <top style="dotted">
        <color indexed="64"/>
      </top>
      <bottom style="dotted">
        <color indexed="64"/>
      </bottom>
      <diagonal/>
    </border>
    <border>
      <left style="thin">
        <color indexed="64"/>
      </left>
      <right/>
      <top style="hair">
        <color indexed="64"/>
      </top>
      <bottom/>
      <diagonal/>
    </border>
    <border>
      <left style="thin">
        <color indexed="64"/>
      </left>
      <right style="thin">
        <color indexed="64"/>
      </right>
      <top style="thin">
        <color indexed="64"/>
      </top>
      <bottom style="dotted">
        <color indexed="64"/>
      </bottom>
      <diagonal/>
    </border>
    <border>
      <left/>
      <right/>
      <top style="dotted">
        <color indexed="64"/>
      </top>
      <bottom style="thin">
        <color indexed="64"/>
      </bottom>
      <diagonal/>
    </border>
    <border>
      <left style="thin">
        <color indexed="64"/>
      </left>
      <right style="thin">
        <color indexed="64"/>
      </right>
      <top/>
      <bottom style="dotted">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style="thin">
        <color indexed="64"/>
      </right>
      <top style="dotted">
        <color indexed="64"/>
      </top>
      <bottom style="dotted">
        <color indexed="64"/>
      </bottom>
      <diagonal/>
    </border>
    <border>
      <left style="hair">
        <color indexed="64"/>
      </left>
      <right style="thin">
        <color indexed="64"/>
      </right>
      <top style="dotted">
        <color indexed="64"/>
      </top>
      <bottom style="dotted">
        <color indexed="64"/>
      </bottom>
      <diagonal/>
    </border>
    <border>
      <left style="thin">
        <color indexed="64"/>
      </left>
      <right style="hair">
        <color indexed="64"/>
      </right>
      <top style="dotted">
        <color indexed="64"/>
      </top>
      <bottom style="dotted">
        <color indexed="64"/>
      </bottom>
      <diagonal/>
    </border>
    <border>
      <left/>
      <right style="hair">
        <color indexed="64"/>
      </right>
      <top style="dotted">
        <color indexed="64"/>
      </top>
      <bottom style="dotted">
        <color indexed="64"/>
      </bottom>
      <diagonal/>
    </border>
    <border>
      <left style="thin">
        <color indexed="64"/>
      </left>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thin">
        <color indexed="64"/>
      </right>
      <top style="dotted">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hair">
        <color indexed="64"/>
      </left>
      <right/>
      <top style="dotted">
        <color indexed="64"/>
      </top>
      <bottom style="dott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right style="thin">
        <color indexed="64"/>
      </right>
      <top style="dashed">
        <color indexed="64"/>
      </top>
      <bottom style="dashed">
        <color indexed="64"/>
      </bottom>
      <diagonal/>
    </border>
    <border>
      <left style="hair">
        <color indexed="64"/>
      </left>
      <right style="thin">
        <color indexed="64"/>
      </right>
      <top style="dashed">
        <color indexed="64"/>
      </top>
      <bottom style="dashed">
        <color indexed="64"/>
      </bottom>
      <diagonal/>
    </border>
    <border>
      <left style="thin">
        <color indexed="64"/>
      </left>
      <right style="hair">
        <color indexed="64"/>
      </right>
      <top style="dashed">
        <color indexed="64"/>
      </top>
      <bottom style="dashed">
        <color indexed="64"/>
      </bottom>
      <diagonal/>
    </border>
    <border>
      <left/>
      <right style="hair">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hair">
        <color indexed="64"/>
      </left>
      <right style="hair">
        <color indexed="64"/>
      </right>
      <top style="thin">
        <color indexed="64"/>
      </top>
      <bottom style="dashed">
        <color indexed="64"/>
      </bottom>
      <diagonal/>
    </border>
    <border>
      <left style="hair">
        <color indexed="64"/>
      </left>
      <right style="thin">
        <color indexed="64"/>
      </right>
      <top style="thin">
        <color indexed="64"/>
      </top>
      <bottom style="dashed">
        <color indexed="64"/>
      </bottom>
      <diagonal/>
    </border>
    <border>
      <left style="hair">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hair">
        <color indexed="64"/>
      </left>
      <right style="hair">
        <color indexed="64"/>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thin">
        <color indexed="64"/>
      </right>
      <top style="dashed">
        <color indexed="64"/>
      </top>
      <bottom style="thin">
        <color indexed="64"/>
      </bottom>
      <diagonal/>
    </border>
    <border>
      <left style="thin">
        <color indexed="64"/>
      </left>
      <right style="hair">
        <color indexed="64"/>
      </right>
      <top style="dashed">
        <color indexed="64"/>
      </top>
      <bottom style="thin">
        <color indexed="64"/>
      </bottom>
      <diagonal/>
    </border>
    <border>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hair">
        <color indexed="64"/>
      </bottom>
      <diagonal/>
    </border>
    <border>
      <left style="thin">
        <color indexed="64"/>
      </left>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right style="thin">
        <color indexed="64"/>
      </right>
      <top style="dashed">
        <color indexed="64"/>
      </top>
      <bottom style="hair">
        <color indexed="64"/>
      </bottom>
      <diagonal/>
    </border>
    <border>
      <left style="hair">
        <color indexed="64"/>
      </left>
      <right style="thin">
        <color indexed="64"/>
      </right>
      <top style="dashed">
        <color indexed="64"/>
      </top>
      <bottom style="hair">
        <color indexed="64"/>
      </bottom>
      <diagonal/>
    </border>
    <border>
      <left/>
      <right/>
      <top style="thin">
        <color indexed="64"/>
      </top>
      <bottom style="dashed">
        <color indexed="64"/>
      </bottom>
      <diagonal/>
    </border>
    <border>
      <left/>
      <right/>
      <top style="thin">
        <color indexed="64"/>
      </top>
      <bottom/>
      <diagonal/>
    </border>
    <border>
      <left style="thin">
        <color indexed="64"/>
      </left>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right style="thin">
        <color indexed="64"/>
      </right>
      <top style="hair">
        <color indexed="64"/>
      </top>
      <bottom style="dashed">
        <color indexed="64"/>
      </bottom>
      <diagonal/>
    </border>
    <border>
      <left/>
      <right/>
      <top style="hair">
        <color indexed="64"/>
      </top>
      <bottom style="dashed">
        <color indexed="64"/>
      </bottom>
      <diagonal/>
    </border>
    <border>
      <left style="thin">
        <color indexed="64"/>
      </left>
      <right style="hair">
        <color indexed="64"/>
      </right>
      <top style="hair">
        <color indexed="64"/>
      </top>
      <bottom style="dashed">
        <color indexed="64"/>
      </bottom>
      <diagonal/>
    </border>
    <border>
      <left style="hair">
        <color indexed="64"/>
      </left>
      <right style="thin">
        <color indexed="64"/>
      </right>
      <top style="hair">
        <color indexed="64"/>
      </top>
      <bottom style="dashed">
        <color indexed="64"/>
      </bottom>
      <diagonal/>
    </border>
    <border>
      <left/>
      <right/>
      <top style="dashed">
        <color indexed="64"/>
      </top>
      <bottom style="thin">
        <color indexed="64"/>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bottom style="thin">
        <color indexed="64"/>
      </bottom>
      <diagonal/>
    </border>
  </borders>
  <cellStyleXfs count="20">
    <xf numFmtId="0" fontId="0" fillId="0" borderId="0"/>
    <xf numFmtId="43" fontId="2" fillId="0" borderId="0" applyFont="0" applyFill="0" applyBorder="0" applyAlignment="0" applyProtection="0"/>
    <xf numFmtId="0" fontId="8" fillId="0" borderId="0"/>
    <xf numFmtId="43" fontId="1" fillId="0" borderId="0" applyFont="0" applyFill="0" applyBorder="0" applyAlignment="0" applyProtection="0"/>
    <xf numFmtId="43" fontId="1" fillId="0" borderId="0" applyFont="0" applyFill="0" applyBorder="0" applyAlignment="0" applyProtection="0"/>
    <xf numFmtId="0" fontId="14"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4" fillId="0" borderId="0"/>
    <xf numFmtId="0" fontId="13" fillId="0" borderId="0"/>
    <xf numFmtId="0" fontId="1" fillId="0" borderId="0"/>
    <xf numFmtId="0" fontId="1" fillId="0" borderId="0"/>
    <xf numFmtId="43" fontId="1" fillId="0" borderId="0" applyFont="0" applyFill="0" applyBorder="0" applyAlignment="0" applyProtection="0"/>
  </cellStyleXfs>
  <cellXfs count="1309">
    <xf numFmtId="0" fontId="0" fillId="0" borderId="0" xfId="0"/>
    <xf numFmtId="0" fontId="3" fillId="0" borderId="0" xfId="0" applyFont="1"/>
    <xf numFmtId="0" fontId="3" fillId="0" borderId="1" xfId="0" applyFont="1" applyBorder="1" applyAlignment="1">
      <alignment horizontal="center"/>
    </xf>
    <xf numFmtId="0" fontId="3" fillId="0" borderId="1" xfId="0" applyFont="1" applyBorder="1"/>
    <xf numFmtId="0" fontId="3" fillId="0" borderId="1" xfId="0" applyFont="1" applyBorder="1" applyAlignment="1">
      <alignment wrapText="1"/>
    </xf>
    <xf numFmtId="0" fontId="5"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0" xfId="0" applyFont="1" applyBorder="1" applyAlignment="1">
      <alignment horizontal="center"/>
    </xf>
    <xf numFmtId="0" fontId="3" fillId="0" borderId="0" xfId="0" applyFont="1" applyBorder="1"/>
    <xf numFmtId="0" fontId="3" fillId="0" borderId="0" xfId="0" applyFont="1" applyBorder="1" applyAlignment="1">
      <alignment wrapText="1"/>
    </xf>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3" fillId="0" borderId="11" xfId="0" applyFont="1" applyBorder="1" applyAlignment="1">
      <alignment horizontal="center"/>
    </xf>
    <xf numFmtId="0" fontId="3" fillId="0" borderId="11" xfId="0" applyFont="1" applyBorder="1" applyAlignment="1">
      <alignment wrapText="1"/>
    </xf>
    <xf numFmtId="0" fontId="7" fillId="0" borderId="1" xfId="0" applyFont="1" applyBorder="1" applyAlignment="1">
      <alignment horizontal="left" vertical="top" wrapText="1"/>
    </xf>
    <xf numFmtId="0" fontId="3" fillId="0" borderId="14" xfId="0" applyFont="1" applyBorder="1"/>
    <xf numFmtId="0" fontId="4" fillId="0" borderId="15" xfId="0" applyFont="1" applyBorder="1"/>
    <xf numFmtId="0" fontId="11" fillId="0" borderId="0" xfId="0" applyFont="1" applyAlignment="1">
      <alignment horizontal="center"/>
    </xf>
    <xf numFmtId="0" fontId="11" fillId="0" borderId="1" xfId="0" applyFont="1" applyBorder="1" applyAlignment="1">
      <alignment horizontal="center"/>
    </xf>
    <xf numFmtId="0" fontId="11" fillId="0" borderId="15" xfId="0" applyFont="1" applyBorder="1" applyAlignment="1">
      <alignment horizontal="center"/>
    </xf>
    <xf numFmtId="0" fontId="11" fillId="0" borderId="16" xfId="0" applyFont="1" applyBorder="1" applyAlignment="1">
      <alignment horizontal="center"/>
    </xf>
    <xf numFmtId="0" fontId="3" fillId="0" borderId="1" xfId="0" applyFont="1" applyBorder="1" applyAlignment="1">
      <alignment horizontal="left" vertical="top" wrapText="1"/>
    </xf>
    <xf numFmtId="0" fontId="12" fillId="0" borderId="18" xfId="0" applyFont="1" applyFill="1" applyBorder="1" applyAlignment="1">
      <alignment horizontal="center" wrapText="1"/>
    </xf>
    <xf numFmtId="0" fontId="5" fillId="0" borderId="18" xfId="0" applyFont="1" applyFill="1" applyBorder="1" applyAlignment="1">
      <alignment horizontal="center" wrapText="1"/>
    </xf>
    <xf numFmtId="0" fontId="12" fillId="0" borderId="19" xfId="0" applyFont="1" applyFill="1" applyBorder="1" applyAlignment="1">
      <alignment horizontal="center" vertical="center" wrapText="1"/>
    </xf>
    <xf numFmtId="0" fontId="5" fillId="0" borderId="19" xfId="0" applyFont="1" applyFill="1" applyBorder="1" applyAlignment="1">
      <alignment horizontal="center" vertical="center" wrapText="1"/>
    </xf>
    <xf numFmtId="3" fontId="7" fillId="0" borderId="1" xfId="1" applyNumberFormat="1" applyFont="1" applyBorder="1" applyAlignment="1">
      <alignment horizontal="right"/>
    </xf>
    <xf numFmtId="0" fontId="17" fillId="0" borderId="0" xfId="0" applyFont="1"/>
    <xf numFmtId="0" fontId="18" fillId="0" borderId="0" xfId="0" applyFont="1" applyAlignment="1">
      <alignment wrapText="1"/>
    </xf>
    <xf numFmtId="0" fontId="10" fillId="0" borderId="0" xfId="0" applyFont="1" applyAlignment="1">
      <alignment wrapText="1"/>
    </xf>
    <xf numFmtId="3" fontId="18" fillId="0" borderId="0" xfId="1" applyNumberFormat="1" applyFont="1"/>
    <xf numFmtId="0" fontId="18" fillId="0" borderId="0" xfId="0" applyFont="1"/>
    <xf numFmtId="0" fontId="20" fillId="0" borderId="0" xfId="0" applyFont="1"/>
    <xf numFmtId="0" fontId="22" fillId="0" borderId="16" xfId="0" applyFont="1" applyBorder="1" applyAlignment="1">
      <alignment horizontal="center"/>
    </xf>
    <xf numFmtId="0" fontId="10" fillId="0" borderId="16" xfId="0" applyFont="1" applyBorder="1" applyAlignment="1">
      <alignment horizontal="left" wrapText="1"/>
    </xf>
    <xf numFmtId="0" fontId="18" fillId="0" borderId="1" xfId="0" applyFont="1" applyBorder="1" applyAlignment="1">
      <alignment horizontal="center"/>
    </xf>
    <xf numFmtId="0" fontId="18" fillId="0" borderId="2" xfId="0" applyFont="1" applyBorder="1" applyAlignment="1">
      <alignment horizontal="center"/>
    </xf>
    <xf numFmtId="0" fontId="18" fillId="0" borderId="0" xfId="0" applyFont="1" applyBorder="1" applyAlignment="1">
      <alignment horizontal="center"/>
    </xf>
    <xf numFmtId="0" fontId="10" fillId="0" borderId="1" xfId="0" applyFont="1" applyBorder="1" applyAlignment="1">
      <alignment horizontal="left" wrapText="1"/>
    </xf>
    <xf numFmtId="0" fontId="18" fillId="0" borderId="1" xfId="0" applyFont="1" applyBorder="1" applyAlignment="1">
      <alignment wrapText="1"/>
    </xf>
    <xf numFmtId="0" fontId="18" fillId="0" borderId="15" xfId="0" applyFont="1" applyBorder="1" applyAlignment="1">
      <alignment horizontal="center"/>
    </xf>
    <xf numFmtId="0" fontId="10" fillId="0" borderId="15" xfId="0" applyFont="1" applyBorder="1" applyAlignment="1">
      <alignment horizontal="left" wrapText="1"/>
    </xf>
    <xf numFmtId="0" fontId="18" fillId="0" borderId="15" xfId="0" applyFont="1" applyBorder="1" applyAlignment="1">
      <alignment wrapText="1"/>
    </xf>
    <xf numFmtId="0" fontId="18" fillId="0" borderId="11" xfId="0" applyFont="1" applyBorder="1" applyAlignment="1">
      <alignment horizontal="center"/>
    </xf>
    <xf numFmtId="0" fontId="18" fillId="0" borderId="11" xfId="0" applyFont="1" applyBorder="1" applyAlignment="1">
      <alignment wrapText="1"/>
    </xf>
    <xf numFmtId="0" fontId="10" fillId="0" borderId="11" xfId="0" applyFont="1" applyBorder="1" applyAlignment="1">
      <alignment wrapText="1"/>
    </xf>
    <xf numFmtId="0" fontId="18" fillId="0" borderId="12" xfId="0" applyFont="1" applyBorder="1"/>
    <xf numFmtId="0" fontId="18" fillId="0" borderId="7" xfId="0" applyFont="1" applyBorder="1"/>
    <xf numFmtId="0" fontId="18" fillId="0" borderId="13" xfId="0" applyFont="1" applyBorder="1"/>
    <xf numFmtId="0" fontId="18" fillId="0" borderId="8" xfId="0" applyFont="1" applyBorder="1"/>
    <xf numFmtId="0" fontId="18" fillId="0" borderId="11" xfId="0" applyFont="1" applyBorder="1"/>
    <xf numFmtId="0" fontId="18" fillId="0" borderId="2" xfId="0" applyFont="1" applyBorder="1"/>
    <xf numFmtId="0" fontId="18" fillId="0" borderId="4" xfId="0" applyFont="1" applyBorder="1"/>
    <xf numFmtId="0" fontId="18" fillId="0" borderId="3" xfId="0" applyFont="1" applyBorder="1"/>
    <xf numFmtId="0" fontId="18" fillId="0" borderId="5" xfId="0" applyFont="1" applyBorder="1"/>
    <xf numFmtId="0" fontId="18" fillId="0" borderId="1" xfId="0" applyFont="1" applyBorder="1"/>
    <xf numFmtId="0" fontId="10" fillId="0" borderId="16" xfId="0" applyFont="1" applyBorder="1" applyAlignment="1">
      <alignment wrapText="1"/>
    </xf>
    <xf numFmtId="3" fontId="10" fillId="0" borderId="16" xfId="1" applyNumberFormat="1" applyFont="1" applyBorder="1" applyAlignment="1">
      <alignment horizontal="right"/>
    </xf>
    <xf numFmtId="0" fontId="18" fillId="0" borderId="16" xfId="0" applyFont="1" applyBorder="1"/>
    <xf numFmtId="0" fontId="10" fillId="0" borderId="1" xfId="0" applyFont="1" applyBorder="1" applyAlignment="1">
      <alignment wrapText="1"/>
    </xf>
    <xf numFmtId="3" fontId="10" fillId="0" borderId="1" xfId="1" applyNumberFormat="1" applyFont="1" applyBorder="1" applyAlignment="1">
      <alignment horizontal="right"/>
    </xf>
    <xf numFmtId="0" fontId="17" fillId="0" borderId="15" xfId="0" applyFont="1" applyBorder="1" applyAlignment="1">
      <alignment wrapText="1"/>
    </xf>
    <xf numFmtId="3" fontId="17" fillId="0" borderId="15" xfId="1" applyNumberFormat="1" applyFont="1" applyBorder="1"/>
    <xf numFmtId="0" fontId="17" fillId="0" borderId="15" xfId="0" applyFont="1" applyBorder="1"/>
    <xf numFmtId="3" fontId="18" fillId="0" borderId="11" xfId="1" applyNumberFormat="1" applyFont="1" applyBorder="1"/>
    <xf numFmtId="0" fontId="18" fillId="0" borderId="20" xfId="0" applyFont="1" applyBorder="1" applyAlignment="1">
      <alignment horizontal="center"/>
    </xf>
    <xf numFmtId="0" fontId="18" fillId="0" borderId="0" xfId="0" applyFont="1" applyBorder="1" applyAlignment="1">
      <alignment wrapText="1"/>
    </xf>
    <xf numFmtId="0" fontId="10" fillId="0" borderId="0" xfId="0" applyFont="1" applyBorder="1" applyAlignment="1">
      <alignment wrapText="1"/>
    </xf>
    <xf numFmtId="3" fontId="18" fillId="0" borderId="0" xfId="1" applyNumberFormat="1" applyFont="1" applyBorder="1"/>
    <xf numFmtId="0" fontId="18" fillId="0" borderId="0" xfId="0" applyFont="1" applyBorder="1"/>
    <xf numFmtId="0" fontId="18" fillId="0" borderId="0" xfId="0" applyFont="1" applyAlignment="1">
      <alignment vertical="top" wrapText="1"/>
    </xf>
    <xf numFmtId="0" fontId="18" fillId="0" borderId="16" xfId="0" applyFont="1" applyBorder="1" applyAlignment="1">
      <alignment horizontal="center"/>
    </xf>
    <xf numFmtId="3" fontId="18" fillId="0" borderId="0" xfId="0" applyNumberFormat="1" applyFont="1"/>
    <xf numFmtId="0" fontId="18" fillId="0" borderId="0" xfId="0" applyFont="1" applyBorder="1" applyAlignment="1">
      <alignment vertical="top" wrapText="1"/>
    </xf>
    <xf numFmtId="3" fontId="18" fillId="0" borderId="0" xfId="0" applyNumberFormat="1" applyFont="1" applyBorder="1"/>
    <xf numFmtId="0" fontId="18" fillId="0" borderId="21" xfId="0" applyFont="1" applyBorder="1" applyAlignment="1">
      <alignment horizontal="left" wrapText="1"/>
    </xf>
    <xf numFmtId="3" fontId="10" fillId="0" borderId="21" xfId="1" applyNumberFormat="1" applyFont="1" applyBorder="1" applyAlignment="1">
      <alignment horizontal="right" wrapText="1"/>
    </xf>
    <xf numFmtId="0" fontId="18" fillId="0" borderId="22" xfId="0" applyFont="1" applyBorder="1" applyAlignment="1">
      <alignment horizontal="center"/>
    </xf>
    <xf numFmtId="0" fontId="10" fillId="0" borderId="21" xfId="0" applyFont="1" applyBorder="1" applyAlignment="1">
      <alignment horizontal="left" wrapText="1"/>
    </xf>
    <xf numFmtId="3" fontId="10" fillId="2" borderId="21" xfId="1" applyNumberFormat="1" applyFont="1" applyFill="1" applyBorder="1" applyAlignment="1">
      <alignment horizontal="right" wrapText="1"/>
    </xf>
    <xf numFmtId="0" fontId="18" fillId="0" borderId="10" xfId="0" applyFont="1" applyBorder="1"/>
    <xf numFmtId="0" fontId="18" fillId="0" borderId="23" xfId="0" applyFont="1" applyBorder="1"/>
    <xf numFmtId="3" fontId="10" fillId="0" borderId="21" xfId="1" applyNumberFormat="1" applyFont="1" applyBorder="1" applyAlignment="1">
      <alignment horizontal="right"/>
    </xf>
    <xf numFmtId="0" fontId="18" fillId="0" borderId="24" xfId="0" applyFont="1" applyBorder="1" applyAlignment="1">
      <alignment wrapText="1"/>
    </xf>
    <xf numFmtId="3" fontId="10" fillId="0" borderId="24" xfId="1" applyNumberFormat="1" applyFont="1" applyBorder="1" applyAlignment="1">
      <alignment horizontal="right" wrapText="1"/>
    </xf>
    <xf numFmtId="0" fontId="20" fillId="0" borderId="22" xfId="0" applyFont="1" applyBorder="1" applyAlignment="1">
      <alignment horizontal="center"/>
    </xf>
    <xf numFmtId="0" fontId="20" fillId="0" borderId="21" xfId="0" applyFont="1" applyBorder="1" applyAlignment="1">
      <alignment wrapText="1"/>
    </xf>
    <xf numFmtId="0" fontId="19" fillId="0" borderId="25" xfId="0" applyFont="1" applyBorder="1" applyAlignment="1">
      <alignment vertical="top" wrapText="1"/>
    </xf>
    <xf numFmtId="0" fontId="18" fillId="0" borderId="9" xfId="0" applyFont="1" applyBorder="1"/>
    <xf numFmtId="0" fontId="18" fillId="0" borderId="21" xfId="0" applyFont="1" applyBorder="1" applyAlignment="1">
      <alignment wrapText="1"/>
    </xf>
    <xf numFmtId="0" fontId="20" fillId="0" borderId="12" xfId="0" applyFont="1" applyBorder="1" applyAlignment="1">
      <alignment horizontal="center"/>
    </xf>
    <xf numFmtId="3" fontId="20" fillId="0" borderId="0" xfId="0" applyNumberFormat="1" applyFont="1"/>
    <xf numFmtId="3" fontId="10" fillId="0" borderId="0" xfId="1" applyNumberFormat="1" applyFont="1" applyBorder="1" applyAlignment="1">
      <alignment horizontal="right"/>
    </xf>
    <xf numFmtId="0" fontId="18" fillId="0" borderId="26" xfId="0" applyFont="1" applyBorder="1" applyAlignment="1">
      <alignment horizontal="center"/>
    </xf>
    <xf numFmtId="3" fontId="10" fillId="0" borderId="0" xfId="1" applyNumberFormat="1" applyFont="1" applyAlignment="1">
      <alignment horizontal="right"/>
    </xf>
    <xf numFmtId="0" fontId="18" fillId="0" borderId="0" xfId="0" applyFont="1" applyAlignment="1">
      <alignment vertical="center"/>
    </xf>
    <xf numFmtId="0" fontId="18" fillId="0" borderId="0" xfId="0" applyFont="1" applyBorder="1" applyAlignment="1">
      <alignment vertical="center"/>
    </xf>
    <xf numFmtId="0" fontId="18" fillId="0" borderId="16" xfId="0" applyFont="1" applyBorder="1" applyAlignment="1">
      <alignment wrapText="1"/>
    </xf>
    <xf numFmtId="3" fontId="10" fillId="0" borderId="0" xfId="1" applyNumberFormat="1" applyFont="1" applyBorder="1" applyAlignment="1">
      <alignment horizontal="justify" vertical="center"/>
    </xf>
    <xf numFmtId="188" fontId="17" fillId="0" borderId="15" xfId="1" applyNumberFormat="1" applyFont="1" applyBorder="1"/>
    <xf numFmtId="0" fontId="10" fillId="0" borderId="27" xfId="0" applyFont="1" applyBorder="1" applyAlignment="1">
      <alignment vertical="top" wrapText="1"/>
    </xf>
    <xf numFmtId="3" fontId="10" fillId="0" borderId="27" xfId="0" applyNumberFormat="1" applyFont="1" applyBorder="1" applyAlignment="1">
      <alignment horizontal="right" vertical="top" wrapText="1"/>
    </xf>
    <xf numFmtId="0" fontId="19" fillId="0" borderId="21" xfId="0" applyFont="1" applyBorder="1" applyAlignment="1">
      <alignment vertical="top" wrapText="1"/>
    </xf>
    <xf numFmtId="3" fontId="19" fillId="0" borderId="21" xfId="0" applyNumberFormat="1" applyFont="1" applyBorder="1" applyAlignment="1">
      <alignment horizontal="right" vertical="top"/>
    </xf>
    <xf numFmtId="0" fontId="19" fillId="0" borderId="21" xfId="0" applyFont="1" applyBorder="1" applyAlignment="1">
      <alignment horizontal="justify" vertical="top" wrapText="1"/>
    </xf>
    <xf numFmtId="3" fontId="19" fillId="0" borderId="21" xfId="0" applyNumberFormat="1" applyFont="1" applyBorder="1" applyAlignment="1">
      <alignment horizontal="right" vertical="top" wrapText="1"/>
    </xf>
    <xf numFmtId="0" fontId="10" fillId="0" borderId="21" xfId="0" applyFont="1" applyBorder="1" applyAlignment="1">
      <alignment vertical="top" wrapText="1"/>
    </xf>
    <xf numFmtId="3" fontId="10" fillId="0" borderId="21" xfId="0" applyNumberFormat="1" applyFont="1" applyBorder="1" applyAlignment="1">
      <alignment horizontal="right" vertical="top" wrapText="1"/>
    </xf>
    <xf numFmtId="0" fontId="10" fillId="0" borderId="21" xfId="0" applyFont="1" applyBorder="1" applyAlignment="1">
      <alignment vertical="top"/>
    </xf>
    <xf numFmtId="3" fontId="10" fillId="0" borderId="21" xfId="1" applyNumberFormat="1" applyFont="1" applyBorder="1" applyAlignment="1">
      <alignment horizontal="right" vertical="top"/>
    </xf>
    <xf numFmtId="0" fontId="19" fillId="2" borderId="21" xfId="0" applyFont="1" applyFill="1" applyBorder="1" applyAlignment="1">
      <alignment vertical="top" wrapText="1"/>
    </xf>
    <xf numFmtId="3" fontId="10" fillId="2" borderId="21" xfId="1" applyNumberFormat="1" applyFont="1" applyFill="1" applyBorder="1" applyAlignment="1">
      <alignment horizontal="right" vertical="top"/>
    </xf>
    <xf numFmtId="3" fontId="10" fillId="0" borderId="21" xfId="0" applyNumberFormat="1" applyFont="1" applyBorder="1" applyAlignment="1">
      <alignment horizontal="right" vertical="top"/>
    </xf>
    <xf numFmtId="0" fontId="19" fillId="0" borderId="21" xfId="16" applyFont="1" applyFill="1" applyBorder="1" applyAlignment="1">
      <alignment vertical="top" wrapText="1"/>
    </xf>
    <xf numFmtId="3" fontId="19" fillId="0" borderId="21" xfId="16" applyNumberFormat="1" applyFont="1" applyFill="1" applyBorder="1" applyAlignment="1">
      <alignment horizontal="right" vertical="top" wrapText="1"/>
    </xf>
    <xf numFmtId="0" fontId="21" fillId="2" borderId="21" xfId="0" applyFont="1" applyFill="1" applyBorder="1" applyAlignment="1">
      <alignment vertical="top" wrapText="1"/>
    </xf>
    <xf numFmtId="0" fontId="19" fillId="0" borderId="21" xfId="0" applyFont="1" applyFill="1" applyBorder="1" applyAlignment="1">
      <alignment vertical="top" wrapText="1"/>
    </xf>
    <xf numFmtId="3" fontId="19" fillId="0" borderId="21" xfId="0" applyNumberFormat="1" applyFont="1" applyFill="1" applyBorder="1" applyAlignment="1">
      <alignment horizontal="right" vertical="top" wrapText="1"/>
    </xf>
    <xf numFmtId="0" fontId="19" fillId="0" borderId="21" xfId="0" applyFont="1" applyBorder="1" applyAlignment="1">
      <alignment horizontal="left" vertical="top" wrapText="1"/>
    </xf>
    <xf numFmtId="3" fontId="19" fillId="2" borderId="21" xfId="0" applyNumberFormat="1" applyFont="1" applyFill="1" applyBorder="1" applyAlignment="1">
      <alignment horizontal="right" vertical="top" wrapText="1"/>
    </xf>
    <xf numFmtId="3" fontId="19" fillId="0" borderId="21" xfId="1" applyNumberFormat="1" applyFont="1" applyFill="1" applyBorder="1" applyAlignment="1">
      <alignment horizontal="right" vertical="top" wrapText="1"/>
    </xf>
    <xf numFmtId="0" fontId="19" fillId="0" borderId="21" xfId="14" applyFont="1" applyFill="1" applyBorder="1" applyAlignment="1">
      <alignment horizontal="left" vertical="top" wrapText="1"/>
    </xf>
    <xf numFmtId="49" fontId="19" fillId="0" borderId="21" xfId="0" applyNumberFormat="1" applyFont="1" applyFill="1" applyBorder="1" applyAlignment="1">
      <alignment vertical="top" wrapText="1"/>
    </xf>
    <xf numFmtId="3" fontId="19" fillId="0" borderId="21" xfId="0" applyNumberFormat="1" applyFont="1" applyBorder="1" applyAlignment="1">
      <alignment horizontal="right" vertical="top" shrinkToFit="1"/>
    </xf>
    <xf numFmtId="3" fontId="19" fillId="0" borderId="21" xfId="1" applyNumberFormat="1" applyFont="1" applyBorder="1" applyAlignment="1">
      <alignment horizontal="right" vertical="top" wrapText="1"/>
    </xf>
    <xf numFmtId="49" fontId="19" fillId="0" borderId="21" xfId="0" applyNumberFormat="1" applyFont="1" applyBorder="1" applyAlignment="1">
      <alignment horizontal="left" vertical="top" wrapText="1"/>
    </xf>
    <xf numFmtId="0" fontId="18" fillId="0" borderId="21" xfId="0" applyFont="1" applyBorder="1"/>
    <xf numFmtId="0" fontId="10" fillId="0" borderId="25" xfId="0" applyFont="1" applyBorder="1"/>
    <xf numFmtId="0" fontId="10" fillId="0" borderId="21" xfId="0" applyFont="1" applyFill="1" applyBorder="1" applyAlignment="1">
      <alignment vertical="top" wrapText="1"/>
    </xf>
    <xf numFmtId="3" fontId="10" fillId="0" borderId="21" xfId="0" applyNumberFormat="1" applyFont="1" applyFill="1" applyBorder="1" applyAlignment="1">
      <alignment horizontal="right" vertical="top" wrapText="1"/>
    </xf>
    <xf numFmtId="0" fontId="20" fillId="2" borderId="21" xfId="0" applyFont="1" applyFill="1" applyBorder="1"/>
    <xf numFmtId="0" fontId="18" fillId="0" borderId="25" xfId="0" applyFont="1" applyBorder="1"/>
    <xf numFmtId="0" fontId="19" fillId="0" borderId="21" xfId="0" applyFont="1" applyFill="1" applyBorder="1" applyAlignment="1">
      <alignment horizontal="left" vertical="top" wrapText="1"/>
    </xf>
    <xf numFmtId="0" fontId="19" fillId="0" borderId="21" xfId="0" applyFont="1" applyFill="1" applyBorder="1" applyAlignment="1">
      <alignment vertical="top" wrapText="1" readingOrder="1"/>
    </xf>
    <xf numFmtId="3" fontId="19" fillId="0" borderId="21" xfId="0" applyNumberFormat="1" applyFont="1" applyFill="1" applyBorder="1" applyAlignment="1">
      <alignment horizontal="right" vertical="top"/>
    </xf>
    <xf numFmtId="0" fontId="10" fillId="0" borderId="21" xfId="0" applyFont="1" applyBorder="1" applyAlignment="1">
      <alignment horizontal="left" vertical="top"/>
    </xf>
    <xf numFmtId="0" fontId="10" fillId="0" borderId="28" xfId="0" applyFont="1" applyBorder="1"/>
    <xf numFmtId="0" fontId="19" fillId="0" borderId="24" xfId="0" applyFont="1" applyBorder="1" applyAlignment="1">
      <alignment vertical="top" wrapText="1"/>
    </xf>
    <xf numFmtId="3" fontId="19" fillId="0" borderId="24" xfId="0" applyNumberFormat="1" applyFont="1" applyBorder="1" applyAlignment="1">
      <alignment horizontal="right" vertical="top" wrapText="1"/>
    </xf>
    <xf numFmtId="0" fontId="30" fillId="0" borderId="0" xfId="0" applyFont="1" applyAlignment="1">
      <alignment wrapText="1"/>
    </xf>
    <xf numFmtId="0" fontId="31" fillId="0" borderId="0" xfId="0" applyFont="1"/>
    <xf numFmtId="3" fontId="30" fillId="0" borderId="0" xfId="0" applyNumberFormat="1" applyFont="1"/>
    <xf numFmtId="0" fontId="30" fillId="0" borderId="0" xfId="0" applyFont="1"/>
    <xf numFmtId="0" fontId="20" fillId="0" borderId="29" xfId="0" applyFont="1" applyBorder="1" applyAlignment="1">
      <alignment wrapText="1"/>
    </xf>
    <xf numFmtId="3" fontId="10" fillId="0" borderId="11" xfId="1" applyNumberFormat="1" applyFont="1" applyBorder="1" applyAlignment="1">
      <alignment horizontal="right"/>
    </xf>
    <xf numFmtId="0" fontId="18" fillId="0" borderId="30" xfId="0" applyFont="1" applyBorder="1"/>
    <xf numFmtId="0" fontId="19" fillId="0" borderId="0" xfId="0" applyFont="1" applyBorder="1" applyAlignment="1">
      <alignment vertical="top" wrapText="1"/>
    </xf>
    <xf numFmtId="3" fontId="20" fillId="0" borderId="0" xfId="1" applyNumberFormat="1" applyFont="1" applyBorder="1"/>
    <xf numFmtId="0" fontId="20" fillId="0" borderId="0" xfId="0" applyFont="1" applyBorder="1"/>
    <xf numFmtId="0" fontId="20" fillId="0" borderId="0" xfId="0" applyFont="1" applyBorder="1" applyAlignment="1">
      <alignment wrapText="1"/>
    </xf>
    <xf numFmtId="0" fontId="20" fillId="0" borderId="0" xfId="0" applyFont="1" applyBorder="1" applyAlignment="1">
      <alignment horizontal="center"/>
    </xf>
    <xf numFmtId="0" fontId="22" fillId="0" borderId="27" xfId="0" applyFont="1" applyBorder="1" applyAlignment="1">
      <alignment horizontal="center"/>
    </xf>
    <xf numFmtId="0" fontId="10" fillId="0" borderId="27" xfId="0" applyFont="1" applyBorder="1" applyAlignment="1">
      <alignment horizontal="left" wrapText="1"/>
    </xf>
    <xf numFmtId="0" fontId="10" fillId="0" borderId="27" xfId="0" applyFont="1" applyBorder="1" applyAlignment="1">
      <alignment horizontal="left"/>
    </xf>
    <xf numFmtId="3" fontId="10" fillId="0" borderId="27" xfId="1" applyNumberFormat="1" applyFont="1" applyBorder="1" applyAlignment="1">
      <alignment horizontal="right" wrapText="1"/>
    </xf>
    <xf numFmtId="0" fontId="18" fillId="0" borderId="27" xfId="0" applyFont="1" applyBorder="1" applyAlignment="1">
      <alignment horizontal="center"/>
    </xf>
    <xf numFmtId="0" fontId="18" fillId="0" borderId="27" xfId="0" applyFont="1" applyBorder="1" applyAlignment="1">
      <alignment wrapText="1"/>
    </xf>
    <xf numFmtId="0" fontId="11" fillId="0" borderId="27" xfId="0" applyFont="1" applyBorder="1" applyAlignment="1">
      <alignment horizontal="center"/>
    </xf>
    <xf numFmtId="0" fontId="18" fillId="0" borderId="21" xfId="0" applyFont="1" applyBorder="1" applyAlignment="1">
      <alignment horizontal="center"/>
    </xf>
    <xf numFmtId="0" fontId="10" fillId="0" borderId="21" xfId="0" applyFont="1" applyBorder="1" applyAlignment="1">
      <alignment horizontal="left"/>
    </xf>
    <xf numFmtId="0" fontId="11" fillId="0" borderId="21" xfId="0" applyFont="1" applyBorder="1" applyAlignment="1">
      <alignment horizontal="center"/>
    </xf>
    <xf numFmtId="0" fontId="10" fillId="2" borderId="21" xfId="0" applyFont="1" applyFill="1" applyBorder="1" applyAlignment="1">
      <alignment horizontal="left" wrapText="1"/>
    </xf>
    <xf numFmtId="0" fontId="18" fillId="2" borderId="21" xfId="0" applyFont="1" applyFill="1" applyBorder="1" applyAlignment="1">
      <alignment horizontal="center"/>
    </xf>
    <xf numFmtId="0" fontId="18" fillId="2" borderId="21" xfId="0" applyFont="1" applyFill="1" applyBorder="1" applyAlignment="1">
      <alignment wrapText="1"/>
    </xf>
    <xf numFmtId="0" fontId="18" fillId="2" borderId="21" xfId="0" applyFont="1" applyFill="1" applyBorder="1"/>
    <xf numFmtId="0" fontId="19" fillId="2" borderId="21" xfId="0" applyFont="1" applyFill="1" applyBorder="1" applyAlignment="1">
      <alignment horizontal="left" vertical="top" wrapText="1"/>
    </xf>
    <xf numFmtId="0" fontId="18" fillId="0" borderId="21" xfId="0" applyFont="1" applyFill="1" applyBorder="1" applyAlignment="1">
      <alignment horizontal="center"/>
    </xf>
    <xf numFmtId="0" fontId="18" fillId="0" borderId="21" xfId="0" applyFont="1" applyFill="1" applyBorder="1" applyAlignment="1">
      <alignment wrapText="1"/>
    </xf>
    <xf numFmtId="0" fontId="18" fillId="0" borderId="24" xfId="0" applyFont="1" applyBorder="1" applyAlignment="1">
      <alignment horizontal="center"/>
    </xf>
    <xf numFmtId="0" fontId="10" fillId="0" borderId="24" xfId="0" applyFont="1" applyBorder="1" applyAlignment="1">
      <alignment horizontal="left" wrapText="1"/>
    </xf>
    <xf numFmtId="0" fontId="11" fillId="0" borderId="24" xfId="0" applyFont="1" applyBorder="1" applyAlignment="1">
      <alignment horizontal="center"/>
    </xf>
    <xf numFmtId="0" fontId="5" fillId="0" borderId="19" xfId="0" applyFont="1" applyBorder="1" applyAlignment="1">
      <alignment horizontal="center" vertical="center"/>
    </xf>
    <xf numFmtId="0" fontId="16" fillId="0" borderId="0" xfId="0" applyFont="1"/>
    <xf numFmtId="0" fontId="5" fillId="0" borderId="31" xfId="0" applyFont="1" applyBorder="1" applyAlignment="1">
      <alignment horizontal="center" vertical="center"/>
    </xf>
    <xf numFmtId="0" fontId="15" fillId="0" borderId="17"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32" fillId="0" borderId="32" xfId="0" applyFont="1" applyBorder="1" applyAlignment="1">
      <alignment horizontal="center" vertical="center"/>
    </xf>
    <xf numFmtId="0" fontId="33" fillId="0" borderId="18" xfId="0" applyFont="1" applyFill="1" applyBorder="1" applyAlignment="1">
      <alignment horizontal="center" wrapText="1"/>
    </xf>
    <xf numFmtId="0" fontId="32" fillId="0" borderId="18" xfId="0" applyFont="1" applyFill="1" applyBorder="1" applyAlignment="1">
      <alignment horizontal="center" wrapText="1"/>
    </xf>
    <xf numFmtId="0" fontId="34" fillId="0" borderId="0" xfId="0" applyFont="1"/>
    <xf numFmtId="3" fontId="34" fillId="0" borderId="0" xfId="1" applyNumberFormat="1" applyFont="1"/>
    <xf numFmtId="0" fontId="35" fillId="0" borderId="0" xfId="0" applyFont="1" applyAlignment="1">
      <alignment horizont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xf>
    <xf numFmtId="0" fontId="34" fillId="0" borderId="0" xfId="0" applyFont="1" applyAlignment="1">
      <alignment wrapText="1"/>
    </xf>
    <xf numFmtId="0" fontId="16" fillId="0" borderId="0" xfId="0" applyFont="1" applyAlignment="1">
      <alignment wrapText="1"/>
    </xf>
    <xf numFmtId="0" fontId="34" fillId="0" borderId="0" xfId="0" applyFont="1" applyAlignment="1">
      <alignment vertical="top" wrapText="1"/>
    </xf>
    <xf numFmtId="3" fontId="16" fillId="0" borderId="0" xfId="1" applyNumberFormat="1" applyFont="1" applyAlignment="1">
      <alignment horizontal="right"/>
    </xf>
    <xf numFmtId="0" fontId="36" fillId="0" borderId="0" xfId="0" applyFont="1" applyAlignment="1">
      <alignment wrapText="1"/>
    </xf>
    <xf numFmtId="3" fontId="36" fillId="0" borderId="0" xfId="1" applyNumberFormat="1" applyFont="1"/>
    <xf numFmtId="0" fontId="22" fillId="0" borderId="33" xfId="0" applyFont="1" applyBorder="1" applyAlignment="1">
      <alignment horizontal="center"/>
    </xf>
    <xf numFmtId="0" fontId="19" fillId="0" borderId="33" xfId="0" applyFont="1" applyBorder="1" applyAlignment="1">
      <alignment vertical="top" wrapText="1"/>
    </xf>
    <xf numFmtId="0" fontId="18" fillId="0" borderId="34" xfId="0" applyFont="1" applyBorder="1" applyAlignment="1">
      <alignment horizontal="center"/>
    </xf>
    <xf numFmtId="0" fontId="18" fillId="0" borderId="35"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27" xfId="0" applyFont="1" applyBorder="1" applyAlignment="1">
      <alignment horizontal="justify" wrapText="1"/>
    </xf>
    <xf numFmtId="0" fontId="18" fillId="0" borderId="25" xfId="0" applyFont="1" applyBorder="1" applyAlignment="1">
      <alignment horizontal="center"/>
    </xf>
    <xf numFmtId="0" fontId="10" fillId="0" borderId="38" xfId="0" applyFont="1" applyBorder="1" applyAlignment="1">
      <alignment wrapText="1"/>
    </xf>
    <xf numFmtId="0" fontId="20" fillId="0" borderId="21" xfId="0" applyFont="1" applyBorder="1" applyAlignment="1">
      <alignment horizontal="center"/>
    </xf>
    <xf numFmtId="0" fontId="20" fillId="0" borderId="38" xfId="0" applyFont="1" applyBorder="1" applyAlignment="1">
      <alignment horizontal="center"/>
    </xf>
    <xf numFmtId="0" fontId="20" fillId="0" borderId="39" xfId="0" applyFont="1" applyBorder="1" applyAlignment="1">
      <alignment horizontal="center"/>
    </xf>
    <xf numFmtId="0" fontId="20" fillId="0" borderId="40" xfId="0" applyFont="1" applyBorder="1" applyAlignment="1">
      <alignment horizontal="center"/>
    </xf>
    <xf numFmtId="0" fontId="20" fillId="0" borderId="41" xfId="0" applyFont="1" applyBorder="1" applyAlignment="1">
      <alignment horizontal="center"/>
    </xf>
    <xf numFmtId="0" fontId="20" fillId="0" borderId="21" xfId="0" applyFont="1" applyBorder="1" applyAlignment="1">
      <alignment horizontal="justify"/>
    </xf>
    <xf numFmtId="0" fontId="20" fillId="0" borderId="42" xfId="0" applyFont="1" applyBorder="1" applyAlignment="1">
      <alignment horizontal="center"/>
    </xf>
    <xf numFmtId="0" fontId="20" fillId="0" borderId="43" xfId="0" applyFont="1" applyBorder="1" applyAlignment="1">
      <alignment horizontal="center"/>
    </xf>
    <xf numFmtId="0" fontId="20" fillId="0" borderId="21" xfId="0" applyFont="1" applyBorder="1" applyAlignment="1">
      <alignment horizontal="justify" wrapText="1"/>
    </xf>
    <xf numFmtId="0" fontId="18" fillId="0" borderId="38" xfId="0" applyFont="1" applyBorder="1" applyAlignment="1">
      <alignment horizontal="center"/>
    </xf>
    <xf numFmtId="0" fontId="18" fillId="0" borderId="39" xfId="0" applyFont="1" applyBorder="1" applyAlignment="1">
      <alignment horizontal="center"/>
    </xf>
    <xf numFmtId="0" fontId="18" fillId="0" borderId="40" xfId="0" applyFont="1" applyBorder="1" applyAlignment="1">
      <alignment horizontal="center"/>
    </xf>
    <xf numFmtId="0" fontId="18" fillId="0" borderId="41" xfId="0" applyFont="1" applyBorder="1" applyAlignment="1">
      <alignment horizontal="center"/>
    </xf>
    <xf numFmtId="0" fontId="18" fillId="0" borderId="21" xfId="0" applyFont="1" applyBorder="1" applyAlignment="1">
      <alignment horizontal="justify" wrapText="1"/>
    </xf>
    <xf numFmtId="0" fontId="18" fillId="0" borderId="42" xfId="0" applyFont="1" applyBorder="1" applyAlignment="1">
      <alignment horizontal="center"/>
    </xf>
    <xf numFmtId="0" fontId="18" fillId="0" borderId="43" xfId="0" applyFont="1" applyBorder="1" applyAlignment="1">
      <alignment horizontal="center"/>
    </xf>
    <xf numFmtId="0" fontId="18" fillId="2" borderId="38" xfId="0" applyFont="1" applyFill="1" applyBorder="1" applyAlignment="1">
      <alignment horizontal="center"/>
    </xf>
    <xf numFmtId="0" fontId="18" fillId="2" borderId="39" xfId="0" applyFont="1" applyFill="1" applyBorder="1" applyAlignment="1">
      <alignment horizontal="center"/>
    </xf>
    <xf numFmtId="0" fontId="18" fillId="2" borderId="40" xfId="0" applyFont="1" applyFill="1" applyBorder="1" applyAlignment="1">
      <alignment horizontal="center"/>
    </xf>
    <xf numFmtId="0" fontId="18" fillId="2" borderId="41" xfId="0" applyFont="1" applyFill="1" applyBorder="1" applyAlignment="1">
      <alignment horizontal="center"/>
    </xf>
    <xf numFmtId="0" fontId="18" fillId="2" borderId="42" xfId="0" applyFont="1" applyFill="1" applyBorder="1" applyAlignment="1">
      <alignment horizontal="center"/>
    </xf>
    <xf numFmtId="0" fontId="18" fillId="2" borderId="43" xfId="0" applyFont="1" applyFill="1" applyBorder="1" applyAlignment="1">
      <alignment horizontal="center"/>
    </xf>
    <xf numFmtId="0" fontId="18" fillId="0" borderId="21" xfId="0" applyFont="1" applyBorder="1" applyAlignment="1">
      <alignment horizontal="justify"/>
    </xf>
    <xf numFmtId="0" fontId="18" fillId="2" borderId="21" xfId="0" applyFont="1" applyFill="1" applyBorder="1" applyAlignment="1">
      <alignment horizontal="justify" wrapText="1"/>
    </xf>
    <xf numFmtId="0" fontId="20" fillId="0" borderId="21" xfId="0" applyFont="1" applyFill="1" applyBorder="1" applyAlignment="1">
      <alignment horizontal="center"/>
    </xf>
    <xf numFmtId="0" fontId="20" fillId="0" borderId="38" xfId="0" applyFont="1" applyFill="1" applyBorder="1" applyAlignment="1">
      <alignment horizontal="center"/>
    </xf>
    <xf numFmtId="0" fontId="20" fillId="0" borderId="39" xfId="0" applyFont="1" applyFill="1" applyBorder="1" applyAlignment="1">
      <alignment horizontal="center"/>
    </xf>
    <xf numFmtId="0" fontId="20" fillId="0" borderId="40" xfId="0" applyFont="1" applyFill="1" applyBorder="1" applyAlignment="1">
      <alignment horizontal="center"/>
    </xf>
    <xf numFmtId="0" fontId="20" fillId="0" borderId="41" xfId="0" applyFont="1" applyFill="1" applyBorder="1" applyAlignment="1">
      <alignment horizontal="center"/>
    </xf>
    <xf numFmtId="0" fontId="20" fillId="0" borderId="42" xfId="0" applyFont="1" applyFill="1" applyBorder="1" applyAlignment="1">
      <alignment horizontal="center"/>
    </xf>
    <xf numFmtId="0" fontId="20" fillId="0" borderId="21" xfId="0" applyFont="1" applyFill="1" applyBorder="1" applyAlignment="1">
      <alignment horizontal="justify" wrapText="1"/>
    </xf>
    <xf numFmtId="0" fontId="20" fillId="2" borderId="21" xfId="0" applyFont="1" applyFill="1" applyBorder="1" applyAlignment="1">
      <alignment horizontal="center"/>
    </xf>
    <xf numFmtId="0" fontId="20" fillId="2" borderId="38" xfId="0" applyFont="1" applyFill="1" applyBorder="1" applyAlignment="1">
      <alignment horizontal="center"/>
    </xf>
    <xf numFmtId="0" fontId="20" fillId="2" borderId="39" xfId="0" applyFont="1" applyFill="1" applyBorder="1" applyAlignment="1">
      <alignment horizontal="center"/>
    </xf>
    <xf numFmtId="0" fontId="20" fillId="2" borderId="40" xfId="0" applyFont="1" applyFill="1" applyBorder="1" applyAlignment="1">
      <alignment horizontal="center"/>
    </xf>
    <xf numFmtId="0" fontId="20" fillId="2" borderId="41" xfId="0" applyFont="1" applyFill="1" applyBorder="1" applyAlignment="1">
      <alignment horizontal="center"/>
    </xf>
    <xf numFmtId="0" fontId="20" fillId="2" borderId="21" xfId="0" applyFont="1" applyFill="1" applyBorder="1" applyAlignment="1">
      <alignment horizontal="justify" wrapText="1"/>
    </xf>
    <xf numFmtId="0" fontId="20" fillId="0" borderId="21" xfId="0" applyFont="1" applyBorder="1"/>
    <xf numFmtId="0" fontId="10" fillId="0" borderId="40" xfId="0" applyFont="1" applyBorder="1"/>
    <xf numFmtId="0" fontId="18" fillId="0" borderId="38" xfId="0" applyFont="1" applyBorder="1"/>
    <xf numFmtId="0" fontId="18" fillId="0" borderId="39" xfId="0" applyFont="1" applyBorder="1"/>
    <xf numFmtId="0" fontId="18" fillId="0" borderId="40" xfId="0" applyFont="1" applyBorder="1"/>
    <xf numFmtId="0" fontId="18" fillId="0" borderId="41" xfId="0" applyFont="1" applyBorder="1"/>
    <xf numFmtId="0" fontId="10" fillId="0" borderId="38" xfId="0" applyFont="1" applyBorder="1"/>
    <xf numFmtId="0" fontId="20" fillId="0" borderId="21" xfId="0" applyFont="1" applyFill="1" applyBorder="1" applyAlignment="1">
      <alignment horizontal="justify"/>
    </xf>
    <xf numFmtId="0" fontId="18" fillId="0" borderId="28" xfId="0" applyFont="1" applyBorder="1"/>
    <xf numFmtId="0" fontId="20" fillId="0" borderId="24" xfId="0" applyFont="1" applyBorder="1" applyAlignment="1">
      <alignment horizontal="center"/>
    </xf>
    <xf numFmtId="0" fontId="20" fillId="0" borderId="44" xfId="0" applyFont="1" applyBorder="1" applyAlignment="1">
      <alignment horizontal="center"/>
    </xf>
    <xf numFmtId="0" fontId="20" fillId="0" borderId="45" xfId="0" applyFont="1" applyBorder="1" applyAlignment="1">
      <alignment horizontal="center"/>
    </xf>
    <xf numFmtId="0" fontId="20" fillId="0" borderId="46" xfId="0" applyFont="1" applyBorder="1" applyAlignment="1">
      <alignment horizontal="center"/>
    </xf>
    <xf numFmtId="0" fontId="20" fillId="0" borderId="47" xfId="0" applyFont="1" applyBorder="1" applyAlignment="1">
      <alignment horizontal="center"/>
    </xf>
    <xf numFmtId="0" fontId="20" fillId="0" borderId="24" xfId="0" applyFont="1" applyBorder="1" applyAlignment="1">
      <alignment horizontal="justify"/>
    </xf>
    <xf numFmtId="3" fontId="19" fillId="0" borderId="27" xfId="0" applyNumberFormat="1" applyFont="1" applyBorder="1" applyAlignment="1">
      <alignment horizontal="right"/>
    </xf>
    <xf numFmtId="0" fontId="20" fillId="0" borderId="27"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6" xfId="0" applyFont="1" applyBorder="1" applyAlignment="1">
      <alignment horizontal="center"/>
    </xf>
    <xf numFmtId="0" fontId="20" fillId="0" borderId="37" xfId="0" applyFont="1" applyBorder="1" applyAlignment="1">
      <alignment horizontal="center"/>
    </xf>
    <xf numFmtId="0" fontId="20" fillId="0" borderId="48" xfId="0" applyFont="1" applyBorder="1" applyAlignment="1">
      <alignment horizontal="center"/>
    </xf>
    <xf numFmtId="0" fontId="20" fillId="0" borderId="49" xfId="0" applyFont="1" applyBorder="1" applyAlignment="1">
      <alignment horizontal="center"/>
    </xf>
    <xf numFmtId="0" fontId="20" fillId="0" borderId="27" xfId="0" applyFont="1" applyBorder="1" applyAlignment="1">
      <alignment wrapText="1"/>
    </xf>
    <xf numFmtId="3" fontId="19" fillId="0" borderId="21" xfId="0" applyNumberFormat="1" applyFont="1" applyBorder="1" applyAlignment="1">
      <alignment horizontal="right"/>
    </xf>
    <xf numFmtId="0" fontId="20" fillId="0" borderId="50" xfId="0" applyFont="1" applyBorder="1" applyAlignment="1">
      <alignment horizontal="center"/>
    </xf>
    <xf numFmtId="3" fontId="19" fillId="2" borderId="21" xfId="0" applyNumberFormat="1" applyFont="1" applyFill="1" applyBorder="1" applyAlignment="1">
      <alignment horizontal="right"/>
    </xf>
    <xf numFmtId="0" fontId="20" fillId="2" borderId="42" xfId="0" applyFont="1" applyFill="1" applyBorder="1" applyAlignment="1">
      <alignment horizontal="center"/>
    </xf>
    <xf numFmtId="0" fontId="20" fillId="2" borderId="21" xfId="0" applyFont="1" applyFill="1" applyBorder="1" applyAlignment="1">
      <alignment wrapText="1"/>
    </xf>
    <xf numFmtId="49" fontId="19" fillId="0" borderId="21" xfId="0" applyNumberFormat="1" applyFont="1" applyBorder="1" applyAlignment="1">
      <alignment horizontal="left" wrapText="1"/>
    </xf>
    <xf numFmtId="0" fontId="20" fillId="0" borderId="25" xfId="0" applyFont="1" applyBorder="1"/>
    <xf numFmtId="49" fontId="19" fillId="0" borderId="21" xfId="0" applyNumberFormat="1" applyFont="1" applyBorder="1" applyAlignment="1">
      <alignment horizontal="left"/>
    </xf>
    <xf numFmtId="0" fontId="20" fillId="0" borderId="21" xfId="0" applyFont="1" applyFill="1" applyBorder="1" applyAlignment="1">
      <alignment wrapText="1"/>
    </xf>
    <xf numFmtId="49" fontId="19" fillId="2" borderId="21" xfId="0" applyNumberFormat="1" applyFont="1" applyFill="1" applyBorder="1" applyAlignment="1">
      <alignment horizontal="left"/>
    </xf>
    <xf numFmtId="0" fontId="20" fillId="0" borderId="50" xfId="0" applyFont="1" applyFill="1" applyBorder="1" applyAlignment="1">
      <alignment horizontal="center"/>
    </xf>
    <xf numFmtId="49" fontId="19" fillId="2" borderId="21" xfId="0" applyNumberFormat="1" applyFont="1" applyFill="1" applyBorder="1" applyAlignment="1">
      <alignment horizontal="left" wrapText="1"/>
    </xf>
    <xf numFmtId="0" fontId="19" fillId="2" borderId="21" xfId="0" applyFont="1" applyFill="1" applyBorder="1" applyAlignment="1">
      <alignment horizontal="left" wrapText="1"/>
    </xf>
    <xf numFmtId="3" fontId="10" fillId="2" borderId="21" xfId="1" applyNumberFormat="1" applyFont="1" applyFill="1" applyBorder="1" applyAlignment="1">
      <alignment horizontal="right"/>
    </xf>
    <xf numFmtId="0" fontId="19" fillId="0" borderId="21" xfId="0" applyFont="1" applyBorder="1" applyAlignment="1">
      <alignment horizontal="left" wrapText="1"/>
    </xf>
    <xf numFmtId="0" fontId="18" fillId="0" borderId="50" xfId="0" applyFont="1" applyBorder="1" applyAlignment="1">
      <alignment horizontal="center"/>
    </xf>
    <xf numFmtId="49" fontId="19" fillId="0" borderId="24" xfId="0" applyNumberFormat="1" applyFont="1" applyBorder="1" applyAlignment="1">
      <alignment horizontal="left" wrapText="1"/>
    </xf>
    <xf numFmtId="3" fontId="19" fillId="0" borderId="24" xfId="0" applyNumberFormat="1" applyFont="1" applyBorder="1" applyAlignment="1">
      <alignment horizontal="right"/>
    </xf>
    <xf numFmtId="0" fontId="20" fillId="0" borderId="24" xfId="0" applyFont="1" applyBorder="1" applyAlignment="1">
      <alignment wrapText="1"/>
    </xf>
    <xf numFmtId="0" fontId="3" fillId="0" borderId="51" xfId="0" applyFont="1" applyBorder="1" applyAlignment="1">
      <alignment horizontal="center"/>
    </xf>
    <xf numFmtId="0" fontId="3" fillId="0" borderId="52" xfId="0" applyFont="1" applyBorder="1" applyAlignment="1">
      <alignment horizontal="center"/>
    </xf>
    <xf numFmtId="0" fontId="3" fillId="0" borderId="53" xfId="0" applyFont="1" applyBorder="1" applyAlignment="1">
      <alignment horizontal="center"/>
    </xf>
    <xf numFmtId="0" fontId="3" fillId="0" borderId="54" xfId="0" applyFont="1" applyBorder="1" applyAlignment="1">
      <alignment horizontal="center"/>
    </xf>
    <xf numFmtId="0" fontId="3" fillId="0" borderId="55" xfId="0" applyFont="1" applyBorder="1" applyAlignment="1">
      <alignment horizontal="center"/>
    </xf>
    <xf numFmtId="0" fontId="3" fillId="0" borderId="56" xfId="0" applyFont="1" applyBorder="1" applyAlignment="1">
      <alignment horizontal="center"/>
    </xf>
    <xf numFmtId="0" fontId="3" fillId="0" borderId="57" xfId="0" applyFont="1" applyBorder="1" applyAlignment="1">
      <alignment horizontal="center"/>
    </xf>
    <xf numFmtId="0" fontId="22" fillId="0" borderId="58" xfId="0" applyFont="1" applyBorder="1" applyAlignment="1">
      <alignment horizontal="center"/>
    </xf>
    <xf numFmtId="0" fontId="22" fillId="0" borderId="59" xfId="0" applyFont="1" applyBorder="1" applyAlignment="1">
      <alignment horizontal="center"/>
    </xf>
    <xf numFmtId="0" fontId="22" fillId="0" borderId="59" xfId="0" applyFont="1" applyBorder="1" applyAlignment="1">
      <alignment wrapText="1"/>
    </xf>
    <xf numFmtId="0" fontId="19" fillId="0" borderId="58" xfId="0" applyFont="1" applyBorder="1" applyAlignment="1">
      <alignment wrapText="1"/>
    </xf>
    <xf numFmtId="3" fontId="20" fillId="0" borderId="60" xfId="1" applyNumberFormat="1" applyFont="1" applyBorder="1" applyAlignment="1">
      <alignment horizontal="right"/>
    </xf>
    <xf numFmtId="0" fontId="20" fillId="0" borderId="58" xfId="0" applyFont="1" applyBorder="1" applyAlignment="1">
      <alignment horizontal="center"/>
    </xf>
    <xf numFmtId="0" fontId="20" fillId="0" borderId="59" xfId="0" applyFont="1" applyBorder="1" applyAlignment="1">
      <alignment horizontal="center"/>
    </xf>
    <xf numFmtId="0" fontId="20" fillId="0" borderId="61" xfId="0" applyFont="1" applyBorder="1" applyAlignment="1">
      <alignment horizontal="center"/>
    </xf>
    <xf numFmtId="0" fontId="20" fillId="0" borderId="60" xfId="0" applyFont="1" applyBorder="1" applyAlignment="1">
      <alignment horizontal="center"/>
    </xf>
    <xf numFmtId="0" fontId="20" fillId="0" borderId="62" xfId="0" applyFont="1" applyBorder="1" applyAlignment="1">
      <alignment horizontal="center"/>
    </xf>
    <xf numFmtId="0" fontId="20" fillId="0" borderId="58" xfId="0" applyFont="1" applyBorder="1" applyAlignment="1">
      <alignment horizontal="justify" wrapText="1"/>
    </xf>
    <xf numFmtId="0" fontId="11" fillId="0" borderId="58" xfId="0" applyFont="1" applyBorder="1" applyAlignment="1">
      <alignment horizontal="center"/>
    </xf>
    <xf numFmtId="0" fontId="18" fillId="0" borderId="51" xfId="0" applyFont="1" applyBorder="1" applyAlignment="1">
      <alignment horizontal="center"/>
    </xf>
    <xf numFmtId="0" fontId="18" fillId="0" borderId="52" xfId="0" applyFont="1" applyBorder="1" applyAlignment="1">
      <alignment horizontal="center"/>
    </xf>
    <xf numFmtId="0" fontId="18" fillId="0" borderId="52" xfId="0" applyFont="1" applyBorder="1" applyAlignment="1">
      <alignment wrapText="1"/>
    </xf>
    <xf numFmtId="0" fontId="19" fillId="0" borderId="51" xfId="0" applyFont="1" applyBorder="1" applyAlignment="1">
      <alignment wrapText="1"/>
    </xf>
    <xf numFmtId="3" fontId="20" fillId="0" borderId="54" xfId="1" applyNumberFormat="1" applyFont="1" applyBorder="1" applyAlignment="1">
      <alignment horizontal="right"/>
    </xf>
    <xf numFmtId="0" fontId="20" fillId="0" borderId="51" xfId="0" applyFont="1" applyBorder="1" applyAlignment="1">
      <alignment horizontal="center"/>
    </xf>
    <xf numFmtId="0" fontId="20" fillId="0" borderId="52" xfId="0" applyFont="1" applyBorder="1" applyAlignment="1">
      <alignment horizontal="center"/>
    </xf>
    <xf numFmtId="0" fontId="20" fillId="0" borderId="53" xfId="0" applyFont="1" applyBorder="1" applyAlignment="1">
      <alignment horizontal="center"/>
    </xf>
    <xf numFmtId="0" fontId="20" fillId="0" borderId="54" xfId="0" applyFont="1" applyBorder="1" applyAlignment="1">
      <alignment horizontal="center"/>
    </xf>
    <xf numFmtId="0" fontId="20" fillId="0" borderId="55" xfId="0" applyFont="1" applyBorder="1" applyAlignment="1">
      <alignment horizontal="center"/>
    </xf>
    <xf numFmtId="0" fontId="20" fillId="0" borderId="56" xfId="0" applyFont="1" applyBorder="1" applyAlignment="1">
      <alignment horizontal="center"/>
    </xf>
    <xf numFmtId="0" fontId="20" fillId="0" borderId="57" xfId="0" applyFont="1" applyBorder="1" applyAlignment="1">
      <alignment horizontal="center"/>
    </xf>
    <xf numFmtId="0" fontId="20" fillId="0" borderId="51" xfId="0" applyFont="1" applyBorder="1" applyAlignment="1">
      <alignment horizontal="justify" wrapText="1"/>
    </xf>
    <xf numFmtId="0" fontId="11" fillId="0" borderId="51" xfId="0" applyFont="1" applyBorder="1" applyAlignment="1">
      <alignment horizontal="center"/>
    </xf>
    <xf numFmtId="0" fontId="20" fillId="0" borderId="51" xfId="0" applyFont="1" applyBorder="1" applyAlignment="1">
      <alignment wrapText="1"/>
    </xf>
    <xf numFmtId="0" fontId="19" fillId="0" borderId="51" xfId="0" applyFont="1" applyBorder="1" applyAlignment="1"/>
    <xf numFmtId="0" fontId="19" fillId="2" borderId="51" xfId="0" applyFont="1" applyFill="1" applyBorder="1" applyAlignment="1">
      <alignment wrapText="1"/>
    </xf>
    <xf numFmtId="3" fontId="20" fillId="2" borderId="54" xfId="1" applyNumberFormat="1" applyFont="1" applyFill="1" applyBorder="1" applyAlignment="1">
      <alignment horizontal="right"/>
    </xf>
    <xf numFmtId="0" fontId="20" fillId="2" borderId="51" xfId="0" applyFont="1" applyFill="1" applyBorder="1" applyAlignment="1">
      <alignment horizontal="center"/>
    </xf>
    <xf numFmtId="0" fontId="20" fillId="2" borderId="52" xfId="0" applyFont="1" applyFill="1" applyBorder="1" applyAlignment="1">
      <alignment horizontal="center"/>
    </xf>
    <xf numFmtId="0" fontId="20" fillId="2" borderId="53" xfId="0" applyFont="1" applyFill="1" applyBorder="1" applyAlignment="1">
      <alignment horizontal="center"/>
    </xf>
    <xf numFmtId="0" fontId="20" fillId="2" borderId="54" xfId="0" applyFont="1" applyFill="1" applyBorder="1" applyAlignment="1">
      <alignment horizontal="center"/>
    </xf>
    <xf numFmtId="0" fontId="20" fillId="2" borderId="55" xfId="0" applyFont="1" applyFill="1" applyBorder="1" applyAlignment="1">
      <alignment horizontal="center"/>
    </xf>
    <xf numFmtId="0" fontId="20" fillId="2" borderId="56" xfId="0" applyFont="1" applyFill="1" applyBorder="1" applyAlignment="1">
      <alignment horizontal="center"/>
    </xf>
    <xf numFmtId="0" fontId="20" fillId="2" borderId="51" xfId="0" applyFont="1" applyFill="1" applyBorder="1" applyAlignment="1">
      <alignment horizontal="justify" wrapText="1"/>
    </xf>
    <xf numFmtId="0" fontId="19" fillId="2" borderId="51" xfId="0" applyFont="1" applyFill="1" applyBorder="1" applyAlignment="1"/>
    <xf numFmtId="0" fontId="20" fillId="0" borderId="51" xfId="0" applyFont="1" applyBorder="1"/>
    <xf numFmtId="0" fontId="20" fillId="2" borderId="63" xfId="0" applyFont="1" applyFill="1" applyBorder="1" applyAlignment="1">
      <alignment horizontal="center"/>
    </xf>
    <xf numFmtId="0" fontId="18" fillId="0" borderId="51" xfId="0" applyFont="1" applyBorder="1" applyAlignment="1">
      <alignment wrapText="1"/>
    </xf>
    <xf numFmtId="3" fontId="20" fillId="0" borderId="51" xfId="1" applyNumberFormat="1" applyFont="1" applyBorder="1" applyAlignment="1">
      <alignment horizontal="right"/>
    </xf>
    <xf numFmtId="0" fontId="20" fillId="0" borderId="51" xfId="0" applyFont="1" applyBorder="1" applyAlignment="1">
      <alignment horizontal="justify"/>
    </xf>
    <xf numFmtId="3" fontId="20" fillId="2" borderId="51" xfId="1" applyNumberFormat="1" applyFont="1" applyFill="1" applyBorder="1" applyAlignment="1">
      <alignment horizontal="right"/>
    </xf>
    <xf numFmtId="0" fontId="20" fillId="2" borderId="51" xfId="0" applyFont="1" applyFill="1" applyBorder="1" applyAlignment="1">
      <alignment horizontal="justify"/>
    </xf>
    <xf numFmtId="0" fontId="19" fillId="0" borderId="51" xfId="0" applyFont="1" applyFill="1" applyBorder="1" applyAlignment="1">
      <alignment wrapText="1"/>
    </xf>
    <xf numFmtId="0" fontId="25" fillId="0" borderId="51" xfId="0" applyFont="1" applyBorder="1" applyAlignment="1">
      <alignment horizontal="justify"/>
    </xf>
    <xf numFmtId="0" fontId="18" fillId="0" borderId="64" xfId="0" applyFont="1" applyBorder="1" applyAlignment="1">
      <alignment horizontal="center"/>
    </xf>
    <xf numFmtId="0" fontId="18" fillId="0" borderId="64" xfId="0" applyFont="1" applyBorder="1" applyAlignment="1">
      <alignment wrapText="1"/>
    </xf>
    <xf numFmtId="0" fontId="19" fillId="0" borderId="64" xfId="0" applyFont="1" applyBorder="1" applyAlignment="1">
      <alignment wrapText="1"/>
    </xf>
    <xf numFmtId="3" fontId="20" fillId="0" borderId="64" xfId="1" applyNumberFormat="1" applyFont="1" applyBorder="1" applyAlignment="1">
      <alignment horizontal="right"/>
    </xf>
    <xf numFmtId="0" fontId="20" fillId="0" borderId="64" xfId="0" applyFont="1" applyBorder="1" applyAlignment="1">
      <alignment horizontal="center"/>
    </xf>
    <xf numFmtId="0" fontId="20" fillId="0" borderId="65" xfId="0" applyFont="1" applyBorder="1" applyAlignment="1">
      <alignment horizontal="center"/>
    </xf>
    <xf numFmtId="0" fontId="20" fillId="0" borderId="66" xfId="0" applyFont="1" applyBorder="1" applyAlignment="1">
      <alignment horizontal="center"/>
    </xf>
    <xf numFmtId="0" fontId="20" fillId="0" borderId="67" xfId="0" applyFont="1" applyBorder="1" applyAlignment="1">
      <alignment horizontal="center"/>
    </xf>
    <xf numFmtId="0" fontId="20" fillId="0" borderId="68" xfId="0" applyFont="1" applyBorder="1" applyAlignment="1">
      <alignment horizontal="center"/>
    </xf>
    <xf numFmtId="0" fontId="20" fillId="0" borderId="69" xfId="0" applyFont="1" applyBorder="1" applyAlignment="1">
      <alignment horizontal="center"/>
    </xf>
    <xf numFmtId="0" fontId="20" fillId="0" borderId="64" xfId="0" applyFont="1" applyBorder="1" applyAlignment="1">
      <alignment horizontal="justify"/>
    </xf>
    <xf numFmtId="0" fontId="11" fillId="0" borderId="64" xfId="0" applyFont="1" applyBorder="1" applyAlignment="1">
      <alignment horizontal="center"/>
    </xf>
    <xf numFmtId="0" fontId="22" fillId="0" borderId="58" xfId="0" applyFont="1" applyBorder="1" applyAlignment="1">
      <alignment wrapText="1"/>
    </xf>
    <xf numFmtId="0" fontId="19" fillId="3" borderId="58" xfId="0" applyFont="1" applyFill="1" applyBorder="1" applyAlignment="1">
      <alignment vertical="top" wrapText="1"/>
    </xf>
    <xf numFmtId="3" fontId="10" fillId="3" borderId="58" xfId="1" applyNumberFormat="1" applyFont="1" applyFill="1" applyBorder="1" applyAlignment="1">
      <alignment horizontal="right"/>
    </xf>
    <xf numFmtId="0" fontId="18" fillId="0" borderId="58" xfId="0" applyFont="1" applyBorder="1"/>
    <xf numFmtId="0" fontId="18" fillId="0" borderId="59" xfId="0" applyFont="1" applyBorder="1"/>
    <xf numFmtId="0" fontId="18" fillId="0" borderId="61" xfId="0" applyFont="1" applyBorder="1"/>
    <xf numFmtId="0" fontId="18" fillId="0" borderId="60" xfId="0" applyFont="1" applyBorder="1"/>
    <xf numFmtId="0" fontId="18" fillId="0" borderId="62" xfId="0" applyFont="1" applyBorder="1"/>
    <xf numFmtId="0" fontId="18" fillId="0" borderId="58" xfId="0" applyFont="1" applyBorder="1" applyAlignment="1">
      <alignment wrapText="1"/>
    </xf>
    <xf numFmtId="0" fontId="19" fillId="0" borderId="51" xfId="0" applyFont="1" applyFill="1" applyBorder="1" applyAlignment="1">
      <alignment vertical="top" wrapText="1"/>
    </xf>
    <xf numFmtId="3" fontId="19" fillId="0" borderId="51" xfId="1" applyNumberFormat="1" applyFont="1" applyFill="1" applyBorder="1" applyAlignment="1">
      <alignment horizontal="right" vertical="top" wrapText="1"/>
    </xf>
    <xf numFmtId="0" fontId="20" fillId="0" borderId="70" xfId="0" applyFont="1" applyBorder="1" applyAlignment="1">
      <alignment horizontal="center"/>
    </xf>
    <xf numFmtId="0" fontId="19" fillId="0" borderId="51" xfId="0" applyFont="1" applyFill="1" applyBorder="1" applyAlignment="1">
      <alignment horizontal="left" vertical="top" wrapText="1"/>
    </xf>
    <xf numFmtId="0" fontId="19" fillId="3" borderId="51" xfId="0" applyFont="1" applyFill="1" applyBorder="1" applyAlignment="1">
      <alignment vertical="top" wrapText="1"/>
    </xf>
    <xf numFmtId="3" fontId="10" fillId="3" borderId="51" xfId="1" applyNumberFormat="1" applyFont="1" applyFill="1" applyBorder="1" applyAlignment="1">
      <alignment horizontal="right"/>
    </xf>
    <xf numFmtId="0" fontId="18" fillId="0" borderId="53" xfId="0" applyFont="1" applyBorder="1" applyAlignment="1">
      <alignment horizontal="center"/>
    </xf>
    <xf numFmtId="0" fontId="18" fillId="0" borderId="70" xfId="0" applyFont="1" applyBorder="1" applyAlignment="1">
      <alignment horizontal="center"/>
    </xf>
    <xf numFmtId="0" fontId="18" fillId="0" borderId="54" xfId="0" applyFont="1" applyBorder="1" applyAlignment="1">
      <alignment horizontal="center"/>
    </xf>
    <xf numFmtId="0" fontId="18" fillId="0" borderId="55" xfId="0" applyFont="1" applyBorder="1" applyAlignment="1">
      <alignment horizontal="center"/>
    </xf>
    <xf numFmtId="3" fontId="19" fillId="0" borderId="51" xfId="1" applyNumberFormat="1" applyFont="1" applyFill="1" applyBorder="1" applyAlignment="1">
      <alignment horizontal="right" vertical="top" wrapText="1" shrinkToFit="1"/>
    </xf>
    <xf numFmtId="0" fontId="19" fillId="3" borderId="51" xfId="0" applyFont="1" applyFill="1" applyBorder="1" applyAlignment="1">
      <alignment horizontal="left" vertical="top" wrapText="1"/>
    </xf>
    <xf numFmtId="3" fontId="19" fillId="3" borderId="51" xfId="1" applyNumberFormat="1" applyFont="1" applyFill="1" applyBorder="1" applyAlignment="1">
      <alignment horizontal="right" vertical="top" wrapText="1"/>
    </xf>
    <xf numFmtId="0" fontId="20" fillId="0" borderId="52" xfId="0" applyFont="1" applyBorder="1"/>
    <xf numFmtId="0" fontId="20" fillId="0" borderId="53" xfId="0" applyFont="1" applyBorder="1"/>
    <xf numFmtId="0" fontId="20" fillId="0" borderId="54" xfId="0" applyFont="1" applyBorder="1"/>
    <xf numFmtId="0" fontId="20" fillId="0" borderId="55" xfId="0" applyFont="1" applyBorder="1"/>
    <xf numFmtId="0" fontId="20" fillId="0" borderId="51" xfId="0" applyFont="1" applyFill="1" applyBorder="1" applyAlignment="1">
      <alignment wrapText="1"/>
    </xf>
    <xf numFmtId="3" fontId="19" fillId="3" borderId="51" xfId="0" applyNumberFormat="1" applyFont="1" applyFill="1" applyBorder="1" applyAlignment="1">
      <alignment horizontal="right" vertical="top" wrapText="1"/>
    </xf>
    <xf numFmtId="3" fontId="19" fillId="0" borderId="51" xfId="0" applyNumberFormat="1" applyFont="1" applyFill="1" applyBorder="1" applyAlignment="1">
      <alignment horizontal="right" vertical="top" wrapText="1"/>
    </xf>
    <xf numFmtId="0" fontId="19" fillId="0" borderId="51" xfId="0" applyFont="1" applyBorder="1" applyAlignment="1">
      <alignment vertical="top" wrapText="1"/>
    </xf>
    <xf numFmtId="3" fontId="10" fillId="3" borderId="51" xfId="0" applyNumberFormat="1" applyFont="1" applyFill="1" applyBorder="1" applyAlignment="1">
      <alignment horizontal="right"/>
    </xf>
    <xf numFmtId="0" fontId="18" fillId="0" borderId="51" xfId="0" applyFont="1" applyBorder="1"/>
    <xf numFmtId="0" fontId="18" fillId="0" borderId="52" xfId="0" applyFont="1" applyBorder="1"/>
    <xf numFmtId="0" fontId="18" fillId="0" borderId="53" xfId="0" applyFont="1" applyBorder="1"/>
    <xf numFmtId="0" fontId="18" fillId="0" borderId="54" xfId="0" applyFont="1" applyBorder="1"/>
    <xf numFmtId="0" fontId="18" fillId="0" borderId="55" xfId="0" applyFont="1" applyBorder="1"/>
    <xf numFmtId="0" fontId="19" fillId="2" borderId="51" xfId="0" applyFont="1" applyFill="1" applyBorder="1" applyAlignment="1">
      <alignment vertical="top" wrapText="1"/>
    </xf>
    <xf numFmtId="3" fontId="19" fillId="2" borderId="51" xfId="0" applyNumberFormat="1" applyFont="1" applyFill="1" applyBorder="1" applyAlignment="1">
      <alignment horizontal="right" vertical="top" wrapText="1"/>
    </xf>
    <xf numFmtId="0" fontId="20" fillId="2" borderId="51" xfId="0" applyFont="1" applyFill="1" applyBorder="1" applyAlignment="1">
      <alignment wrapText="1"/>
    </xf>
    <xf numFmtId="3" fontId="19" fillId="3" borderId="51" xfId="1" applyNumberFormat="1" applyFont="1" applyFill="1" applyBorder="1" applyAlignment="1">
      <alignment horizontal="right" vertical="top" wrapText="1" shrinkToFit="1"/>
    </xf>
    <xf numFmtId="3" fontId="19" fillId="2" borderId="51" xfId="1" applyNumberFormat="1" applyFont="1" applyFill="1" applyBorder="1" applyAlignment="1">
      <alignment horizontal="right" vertical="top" wrapText="1" shrinkToFit="1"/>
    </xf>
    <xf numFmtId="3" fontId="19" fillId="2" borderId="51" xfId="1" applyNumberFormat="1" applyFont="1" applyFill="1" applyBorder="1" applyAlignment="1">
      <alignment horizontal="right" vertical="top" wrapText="1"/>
    </xf>
    <xf numFmtId="3" fontId="19" fillId="2" borderId="51" xfId="1" applyNumberFormat="1" applyFont="1" applyFill="1" applyBorder="1" applyAlignment="1">
      <alignment horizontal="right" wrapText="1"/>
    </xf>
    <xf numFmtId="0" fontId="19" fillId="3" borderId="51" xfId="0" applyFont="1" applyFill="1" applyBorder="1" applyAlignment="1">
      <alignment wrapText="1"/>
    </xf>
    <xf numFmtId="3" fontId="19" fillId="3" borderId="51" xfId="1" applyNumberFormat="1" applyFont="1" applyFill="1" applyBorder="1" applyAlignment="1">
      <alignment horizontal="right" wrapText="1"/>
    </xf>
    <xf numFmtId="3" fontId="10" fillId="0" borderId="51" xfId="1" applyNumberFormat="1" applyFont="1" applyBorder="1" applyAlignment="1">
      <alignment horizontal="right" wrapText="1"/>
    </xf>
    <xf numFmtId="0" fontId="18" fillId="0" borderId="56" xfId="0" applyFont="1" applyBorder="1" applyAlignment="1">
      <alignment horizontal="center"/>
    </xf>
    <xf numFmtId="0" fontId="19" fillId="3" borderId="51" xfId="0" applyFont="1" applyFill="1" applyBorder="1" applyAlignment="1">
      <alignment vertical="center" wrapText="1"/>
    </xf>
    <xf numFmtId="3" fontId="10" fillId="3" borderId="51" xfId="1" applyNumberFormat="1" applyFont="1" applyFill="1" applyBorder="1" applyAlignment="1">
      <alignment horizontal="right" wrapText="1"/>
    </xf>
    <xf numFmtId="0" fontId="19" fillId="4" borderId="51" xfId="0" applyFont="1" applyFill="1" applyBorder="1" applyAlignment="1">
      <alignment vertical="top" wrapText="1"/>
    </xf>
    <xf numFmtId="3" fontId="19" fillId="4" borderId="51" xfId="1" applyNumberFormat="1" applyFont="1" applyFill="1" applyBorder="1" applyAlignment="1">
      <alignment horizontal="right" vertical="top" wrapText="1" shrinkToFit="1"/>
    </xf>
    <xf numFmtId="3" fontId="19" fillId="4" borderId="51" xfId="1" applyNumberFormat="1" applyFont="1" applyFill="1" applyBorder="1" applyAlignment="1">
      <alignment horizontal="right" vertical="center" wrapText="1"/>
    </xf>
    <xf numFmtId="0" fontId="19" fillId="4" borderId="51" xfId="0" applyFont="1" applyFill="1" applyBorder="1" applyAlignment="1">
      <alignment horizontal="left" vertical="top" wrapText="1"/>
    </xf>
    <xf numFmtId="3" fontId="19" fillId="2" borderId="51" xfId="1" applyNumberFormat="1" applyFont="1" applyFill="1" applyBorder="1" applyAlignment="1">
      <alignment horizontal="right" vertical="center" wrapText="1"/>
    </xf>
    <xf numFmtId="0" fontId="19" fillId="2" borderId="51" xfId="0" applyFont="1" applyFill="1" applyBorder="1" applyAlignment="1">
      <alignment horizontal="left" vertical="top" wrapText="1"/>
    </xf>
    <xf numFmtId="3" fontId="19" fillId="0" borderId="51" xfId="1" applyNumberFormat="1" applyFont="1" applyFill="1" applyBorder="1" applyAlignment="1">
      <alignment horizontal="right" vertical="center" wrapText="1"/>
    </xf>
    <xf numFmtId="0" fontId="19" fillId="4" borderId="51" xfId="0" applyFont="1" applyFill="1" applyBorder="1" applyAlignment="1">
      <alignment vertical="center" wrapText="1"/>
    </xf>
    <xf numFmtId="3" fontId="19" fillId="4" borderId="51" xfId="1" applyNumberFormat="1" applyFont="1" applyFill="1" applyBorder="1" applyAlignment="1">
      <alignment horizontal="right" wrapText="1"/>
    </xf>
    <xf numFmtId="3" fontId="19" fillId="0" borderId="51" xfId="1" applyNumberFormat="1" applyFont="1" applyFill="1" applyBorder="1" applyAlignment="1">
      <alignment horizontal="right" wrapText="1"/>
    </xf>
    <xf numFmtId="0" fontId="19" fillId="4" borderId="51" xfId="0" applyFont="1" applyFill="1" applyBorder="1" applyAlignment="1">
      <alignment wrapText="1"/>
    </xf>
    <xf numFmtId="3" fontId="19" fillId="3" borderId="51" xfId="1" applyNumberFormat="1" applyFont="1" applyFill="1" applyBorder="1" applyAlignment="1">
      <alignment horizontal="right"/>
    </xf>
    <xf numFmtId="3" fontId="19" fillId="4" borderId="51" xfId="1" applyNumberFormat="1" applyFont="1" applyFill="1" applyBorder="1" applyAlignment="1">
      <alignment horizontal="right"/>
    </xf>
    <xf numFmtId="3" fontId="19" fillId="4" borderId="51" xfId="1" applyNumberFormat="1" applyFont="1" applyFill="1" applyBorder="1" applyAlignment="1">
      <alignment horizontal="right" vertical="top" wrapText="1"/>
    </xf>
    <xf numFmtId="0" fontId="20" fillId="0" borderId="56" xfId="0" applyFont="1" applyBorder="1"/>
    <xf numFmtId="0" fontId="20" fillId="0" borderId="63" xfId="0" applyFont="1" applyBorder="1"/>
    <xf numFmtId="0" fontId="20" fillId="2" borderId="56" xfId="0" applyFont="1" applyFill="1" applyBorder="1"/>
    <xf numFmtId="0" fontId="20" fillId="2" borderId="53" xfId="0" applyFont="1" applyFill="1" applyBorder="1"/>
    <xf numFmtId="0" fontId="20" fillId="2" borderId="55" xfId="0" applyFont="1" applyFill="1" applyBorder="1"/>
    <xf numFmtId="0" fontId="20" fillId="2" borderId="57" xfId="0" applyFont="1" applyFill="1" applyBorder="1"/>
    <xf numFmtId="0" fontId="18" fillId="0" borderId="54" xfId="0" applyFont="1" applyBorder="1" applyAlignment="1">
      <alignment wrapText="1"/>
    </xf>
    <xf numFmtId="3" fontId="18" fillId="0" borderId="52" xfId="1" applyNumberFormat="1" applyFont="1" applyBorder="1" applyAlignment="1">
      <alignment horizontal="right"/>
    </xf>
    <xf numFmtId="0" fontId="18" fillId="3" borderId="51" xfId="0" applyFont="1" applyFill="1" applyBorder="1" applyAlignment="1">
      <alignment wrapText="1"/>
    </xf>
    <xf numFmtId="3" fontId="18" fillId="3" borderId="52" xfId="1" applyNumberFormat="1" applyFont="1" applyFill="1" applyBorder="1" applyAlignment="1">
      <alignment horizontal="right"/>
    </xf>
    <xf numFmtId="0" fontId="18" fillId="0" borderId="67" xfId="0" applyFont="1" applyBorder="1" applyAlignment="1">
      <alignment horizontal="center"/>
    </xf>
    <xf numFmtId="0" fontId="18" fillId="0" borderId="67" xfId="0" applyFont="1" applyBorder="1" applyAlignment="1">
      <alignment wrapText="1"/>
    </xf>
    <xf numFmtId="3" fontId="18" fillId="0" borderId="65" xfId="1" applyNumberFormat="1" applyFont="1" applyBorder="1" applyAlignment="1">
      <alignment horizontal="right"/>
    </xf>
    <xf numFmtId="0" fontId="18" fillId="0" borderId="65" xfId="0" applyFont="1" applyBorder="1" applyAlignment="1">
      <alignment horizontal="center"/>
    </xf>
    <xf numFmtId="0" fontId="18" fillId="0" borderId="66" xfId="0" applyFont="1" applyBorder="1" applyAlignment="1">
      <alignment horizontal="center"/>
    </xf>
    <xf numFmtId="0" fontId="18" fillId="0" borderId="68" xfId="0" applyFont="1" applyBorder="1" applyAlignment="1">
      <alignment horizontal="center"/>
    </xf>
    <xf numFmtId="43" fontId="18" fillId="0" borderId="0" xfId="1" applyNumberFormat="1" applyFont="1"/>
    <xf numFmtId="3" fontId="10" fillId="0" borderId="16" xfId="0" applyNumberFormat="1" applyFont="1" applyBorder="1" applyAlignment="1">
      <alignment horizontal="right" wrapText="1"/>
    </xf>
    <xf numFmtId="3" fontId="10" fillId="0" borderId="1" xfId="0" applyNumberFormat="1" applyFont="1" applyBorder="1" applyAlignment="1">
      <alignment horizontal="right" wrapText="1"/>
    </xf>
    <xf numFmtId="3" fontId="10" fillId="0" borderId="15" xfId="0" applyNumberFormat="1" applyFont="1" applyBorder="1" applyAlignment="1">
      <alignment horizontal="right" wrapText="1"/>
    </xf>
    <xf numFmtId="0" fontId="29" fillId="0" borderId="0" xfId="0" applyFont="1" applyBorder="1" applyAlignment="1">
      <alignment vertical="top" wrapText="1"/>
    </xf>
    <xf numFmtId="43" fontId="10" fillId="0" borderId="0" xfId="1" applyNumberFormat="1" applyFont="1" applyBorder="1" applyAlignment="1">
      <alignment horizontal="right"/>
    </xf>
    <xf numFmtId="43" fontId="18" fillId="0" borderId="0" xfId="1" applyNumberFormat="1" applyFont="1" applyBorder="1"/>
    <xf numFmtId="0" fontId="17" fillId="0" borderId="0" xfId="0" applyFont="1" applyBorder="1" applyAlignment="1">
      <alignment wrapText="1"/>
    </xf>
    <xf numFmtId="43" fontId="17" fillId="0" borderId="0" xfId="1" applyNumberFormat="1" applyFont="1" applyBorder="1"/>
    <xf numFmtId="0" fontId="17" fillId="0" borderId="0" xfId="0" applyFont="1" applyBorder="1"/>
    <xf numFmtId="43" fontId="34" fillId="0" borderId="0" xfId="1" applyNumberFormat="1" applyFont="1"/>
    <xf numFmtId="0" fontId="5" fillId="0" borderId="17" xfId="0" applyFont="1" applyBorder="1" applyAlignment="1">
      <alignment horizontal="center" vertical="center"/>
    </xf>
    <xf numFmtId="0" fontId="5" fillId="5" borderId="17" xfId="0" applyFont="1" applyFill="1" applyBorder="1"/>
    <xf numFmtId="0" fontId="34" fillId="0" borderId="0" xfId="0" applyFont="1" applyAlignment="1">
      <alignment textRotation="90" wrapText="1"/>
    </xf>
    <xf numFmtId="0" fontId="22" fillId="0" borderId="58" xfId="0" applyFont="1" applyBorder="1" applyAlignment="1">
      <alignment horizontal="center" vertical="center"/>
    </xf>
    <xf numFmtId="0" fontId="22" fillId="0" borderId="59" xfId="0" applyFont="1" applyBorder="1" applyAlignment="1">
      <alignment horizontal="center" vertical="center"/>
    </xf>
    <xf numFmtId="0" fontId="22" fillId="0" borderId="59" xfId="0" applyFont="1" applyBorder="1" applyAlignment="1">
      <alignment horizontal="left" vertical="center" wrapText="1"/>
    </xf>
    <xf numFmtId="0" fontId="10" fillId="3" borderId="58" xfId="0" applyFont="1" applyFill="1" applyBorder="1" applyAlignment="1">
      <alignment vertical="center"/>
    </xf>
    <xf numFmtId="3" fontId="10" fillId="3" borderId="60" xfId="1" applyNumberFormat="1" applyFont="1" applyFill="1" applyBorder="1" applyAlignment="1">
      <alignment horizontal="right"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8" fillId="0" borderId="61" xfId="0" applyFont="1" applyBorder="1" applyAlignment="1">
      <alignment horizontal="center" vertical="center"/>
    </xf>
    <xf numFmtId="0" fontId="18" fillId="0" borderId="60" xfId="0" applyFont="1" applyBorder="1" applyAlignment="1">
      <alignment horizontal="center" vertical="center"/>
    </xf>
    <xf numFmtId="0" fontId="18" fillId="0" borderId="62" xfId="0" applyFont="1" applyBorder="1" applyAlignment="1">
      <alignment horizontal="center" vertical="center"/>
    </xf>
    <xf numFmtId="0" fontId="18" fillId="0" borderId="58" xfId="0" applyFont="1" applyBorder="1" applyAlignment="1">
      <alignment vertical="center" wrapText="1"/>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52" xfId="0" applyFont="1" applyBorder="1" applyAlignment="1">
      <alignment horizontal="left" vertical="center" wrapText="1"/>
    </xf>
    <xf numFmtId="0" fontId="19" fillId="0" borderId="51" xfId="2" applyFont="1" applyBorder="1" applyAlignment="1">
      <alignment vertical="center" wrapText="1"/>
    </xf>
    <xf numFmtId="3" fontId="19" fillId="0" borderId="51" xfId="2" applyNumberFormat="1" applyFont="1" applyBorder="1" applyAlignment="1">
      <alignment horizontal="right" vertical="center" wrapText="1"/>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53" xfId="0" applyFont="1" applyBorder="1" applyAlignment="1">
      <alignment horizontal="center" vertical="center"/>
    </xf>
    <xf numFmtId="0" fontId="20" fillId="0" borderId="54" xfId="0" applyFont="1" applyBorder="1" applyAlignment="1">
      <alignment horizontal="center" vertical="center"/>
    </xf>
    <xf numFmtId="0" fontId="20" fillId="0" borderId="55" xfId="0" applyFont="1" applyBorder="1" applyAlignment="1">
      <alignment horizontal="center" vertical="center"/>
    </xf>
    <xf numFmtId="0" fontId="20" fillId="0" borderId="51" xfId="0" applyFont="1" applyBorder="1" applyAlignment="1">
      <alignment vertical="center" wrapText="1"/>
    </xf>
    <xf numFmtId="0" fontId="19" fillId="3" borderId="51" xfId="2" applyFont="1" applyFill="1" applyBorder="1" applyAlignment="1">
      <alignment vertical="center" wrapText="1"/>
    </xf>
    <xf numFmtId="3" fontId="19" fillId="3" borderId="51" xfId="2" applyNumberFormat="1" applyFont="1" applyFill="1" applyBorder="1" applyAlignment="1">
      <alignment horizontal="right" vertical="center" wrapText="1"/>
    </xf>
    <xf numFmtId="0" fontId="21" fillId="0" borderId="51" xfId="2" applyFont="1" applyBorder="1" applyAlignment="1">
      <alignment vertical="center" wrapText="1"/>
    </xf>
    <xf numFmtId="3" fontId="10" fillId="0" borderId="51" xfId="1" applyNumberFormat="1" applyFont="1" applyBorder="1" applyAlignment="1">
      <alignment horizontal="right" vertical="center"/>
    </xf>
    <xf numFmtId="0" fontId="18" fillId="0" borderId="53" xfId="0" applyFont="1" applyBorder="1" applyAlignment="1">
      <alignment horizontal="center" vertical="center"/>
    </xf>
    <xf numFmtId="0" fontId="18" fillId="0" borderId="54" xfId="0" applyFont="1" applyBorder="1" applyAlignment="1">
      <alignment horizontal="center" vertical="center"/>
    </xf>
    <xf numFmtId="0" fontId="18" fillId="0" borderId="55" xfId="0" applyFont="1" applyBorder="1" applyAlignment="1">
      <alignment horizontal="center" vertical="center"/>
    </xf>
    <xf numFmtId="0" fontId="18" fillId="0" borderId="51" xfId="0" applyFont="1" applyBorder="1" applyAlignment="1">
      <alignment vertical="center" wrapText="1"/>
    </xf>
    <xf numFmtId="3" fontId="10" fillId="0" borderId="54" xfId="1" applyNumberFormat="1" applyFont="1" applyBorder="1" applyAlignment="1">
      <alignment horizontal="right" vertical="center"/>
    </xf>
    <xf numFmtId="0" fontId="19" fillId="2" borderId="51" xfId="0" applyFont="1" applyFill="1" applyBorder="1" applyAlignment="1">
      <alignment vertical="center" wrapText="1"/>
    </xf>
    <xf numFmtId="3" fontId="10" fillId="2" borderId="54" xfId="1" applyNumberFormat="1" applyFont="1" applyFill="1" applyBorder="1" applyAlignment="1">
      <alignment horizontal="right" vertical="center"/>
    </xf>
    <xf numFmtId="0" fontId="18" fillId="2" borderId="51" xfId="0" applyFont="1" applyFill="1" applyBorder="1" applyAlignment="1">
      <alignment horizontal="center" vertical="center"/>
    </xf>
    <xf numFmtId="0" fontId="18" fillId="2" borderId="53" xfId="0" applyFont="1" applyFill="1" applyBorder="1" applyAlignment="1">
      <alignment horizontal="center" vertical="center"/>
    </xf>
    <xf numFmtId="0" fontId="18" fillId="2" borderId="55" xfId="0" applyFont="1" applyFill="1" applyBorder="1" applyAlignment="1">
      <alignment horizontal="center" vertical="center"/>
    </xf>
    <xf numFmtId="0" fontId="18" fillId="2" borderId="56" xfId="0" applyFont="1" applyFill="1" applyBorder="1" applyAlignment="1">
      <alignment horizontal="center" vertical="center"/>
    </xf>
    <xf numFmtId="0" fontId="18" fillId="2" borderId="51" xfId="0" applyFont="1" applyFill="1" applyBorder="1" applyAlignment="1">
      <alignment vertical="center" wrapText="1"/>
    </xf>
    <xf numFmtId="0" fontId="19" fillId="0" borderId="51" xfId="0" applyFont="1" applyBorder="1" applyAlignment="1">
      <alignment vertical="center" wrapText="1"/>
    </xf>
    <xf numFmtId="0" fontId="10" fillId="3" borderId="51" xfId="0" applyFont="1" applyFill="1" applyBorder="1" applyAlignment="1">
      <alignment vertical="center" wrapText="1"/>
    </xf>
    <xf numFmtId="3" fontId="10" fillId="3" borderId="54" xfId="1" applyNumberFormat="1" applyFont="1" applyFill="1" applyBorder="1" applyAlignment="1">
      <alignment horizontal="right" vertical="center"/>
    </xf>
    <xf numFmtId="0" fontId="10" fillId="2" borderId="51" xfId="0" applyFont="1" applyFill="1" applyBorder="1" applyAlignment="1">
      <alignment vertical="center" wrapText="1"/>
    </xf>
    <xf numFmtId="0" fontId="10" fillId="0" borderId="51" xfId="0" applyFont="1" applyBorder="1" applyAlignment="1">
      <alignment vertical="center" wrapText="1"/>
    </xf>
    <xf numFmtId="0" fontId="18" fillId="0" borderId="56" xfId="0" applyFont="1" applyBorder="1" applyAlignment="1">
      <alignment horizontal="center" vertical="center"/>
    </xf>
    <xf numFmtId="3" fontId="19" fillId="0" borderId="70" xfId="2" applyNumberFormat="1" applyFont="1" applyBorder="1" applyAlignment="1">
      <alignment horizontal="right" vertical="center" wrapText="1"/>
    </xf>
    <xf numFmtId="0" fontId="20" fillId="0" borderId="56" xfId="0" applyFont="1" applyBorder="1" applyAlignment="1">
      <alignment horizontal="center" vertical="center"/>
    </xf>
    <xf numFmtId="0" fontId="19" fillId="0" borderId="51" xfId="2" applyFont="1" applyFill="1" applyBorder="1" applyAlignment="1">
      <alignment vertical="center" wrapText="1"/>
    </xf>
    <xf numFmtId="3" fontId="10" fillId="0" borderId="54" xfId="1" applyNumberFormat="1" applyFont="1" applyFill="1" applyBorder="1" applyAlignment="1">
      <alignment horizontal="right" vertical="center"/>
    </xf>
    <xf numFmtId="3" fontId="19" fillId="0" borderId="70" xfId="1" applyNumberFormat="1" applyFont="1" applyBorder="1" applyAlignment="1">
      <alignment horizontal="right" vertical="center" wrapText="1"/>
    </xf>
    <xf numFmtId="3" fontId="19" fillId="0" borderId="70" xfId="1" applyNumberFormat="1" applyFont="1" applyFill="1" applyBorder="1" applyAlignment="1">
      <alignment horizontal="right" vertical="center" wrapText="1"/>
    </xf>
    <xf numFmtId="0" fontId="20" fillId="0" borderId="54" xfId="0" applyFont="1" applyBorder="1" applyAlignment="1">
      <alignment vertical="center" wrapText="1"/>
    </xf>
    <xf numFmtId="0" fontId="18" fillId="0" borderId="52" xfId="0" applyFont="1" applyBorder="1" applyAlignment="1">
      <alignment vertical="center" wrapText="1"/>
    </xf>
    <xf numFmtId="0" fontId="18" fillId="0" borderId="51" xfId="0" applyFont="1" applyFill="1" applyBorder="1" applyAlignment="1">
      <alignment vertical="center" wrapText="1"/>
    </xf>
    <xf numFmtId="0" fontId="18" fillId="0" borderId="54" xfId="0" applyFont="1" applyBorder="1" applyAlignment="1">
      <alignment vertical="center" wrapText="1"/>
    </xf>
    <xf numFmtId="3" fontId="19" fillId="0" borderId="70" xfId="2" applyNumberFormat="1" applyFont="1" applyFill="1" applyBorder="1" applyAlignment="1">
      <alignment horizontal="right" vertical="center" wrapText="1"/>
    </xf>
    <xf numFmtId="0" fontId="18" fillId="0" borderId="70" xfId="0" applyFont="1" applyBorder="1" applyAlignment="1">
      <alignment horizontal="center" vertical="center"/>
    </xf>
    <xf numFmtId="0" fontId="10" fillId="0" borderId="70" xfId="0" applyFont="1" applyBorder="1" applyAlignment="1">
      <alignment horizontal="left" vertical="center" wrapText="1"/>
    </xf>
    <xf numFmtId="0" fontId="29" fillId="0" borderId="70" xfId="0" applyFont="1" applyBorder="1" applyAlignment="1">
      <alignment horizontal="left" vertical="center"/>
    </xf>
    <xf numFmtId="0" fontId="19" fillId="2" borderId="51" xfId="2" applyFont="1" applyFill="1" applyBorder="1" applyAlignment="1">
      <alignment vertical="center" wrapText="1"/>
    </xf>
    <xf numFmtId="3" fontId="19" fillId="2" borderId="70" xfId="2" applyNumberFormat="1" applyFont="1" applyFill="1" applyBorder="1" applyAlignment="1">
      <alignment horizontal="right" vertical="center" wrapText="1"/>
    </xf>
    <xf numFmtId="0" fontId="20" fillId="2" borderId="51" xfId="0" applyFont="1" applyFill="1" applyBorder="1" applyAlignment="1">
      <alignment horizontal="center" vertical="center"/>
    </xf>
    <xf numFmtId="0" fontId="20" fillId="2" borderId="53" xfId="0" applyFont="1" applyFill="1" applyBorder="1" applyAlignment="1">
      <alignment horizontal="center" vertical="center"/>
    </xf>
    <xf numFmtId="0" fontId="20" fillId="2" borderId="55"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51" xfId="0" applyFont="1" applyFill="1" applyBorder="1" applyAlignment="1">
      <alignment vertical="center" wrapText="1"/>
    </xf>
    <xf numFmtId="0" fontId="19" fillId="0" borderId="51" xfId="0" applyFont="1" applyFill="1" applyBorder="1" applyAlignment="1">
      <alignment vertical="center" wrapText="1"/>
    </xf>
    <xf numFmtId="3" fontId="19" fillId="3" borderId="70" xfId="2" applyNumberFormat="1" applyFont="1" applyFill="1" applyBorder="1" applyAlignment="1">
      <alignment horizontal="right" vertical="center" wrapText="1"/>
    </xf>
    <xf numFmtId="0" fontId="18" fillId="0" borderId="52" xfId="0" applyFont="1" applyBorder="1" applyAlignment="1">
      <alignment horizontal="left" vertical="center"/>
    </xf>
    <xf numFmtId="3" fontId="10" fillId="0" borderId="51" xfId="1" applyNumberFormat="1" applyFont="1" applyFill="1" applyBorder="1" applyAlignment="1">
      <alignment horizontal="right" vertical="center"/>
    </xf>
    <xf numFmtId="3" fontId="10" fillId="0" borderId="51" xfId="0" applyNumberFormat="1" applyFont="1" applyBorder="1" applyAlignment="1">
      <alignment horizontal="right" vertical="center"/>
    </xf>
    <xf numFmtId="0" fontId="20" fillId="0" borderId="51" xfId="0" applyFont="1" applyBorder="1" applyAlignment="1">
      <alignment vertical="center"/>
    </xf>
    <xf numFmtId="0" fontId="18" fillId="0" borderId="71" xfId="0" applyFont="1" applyBorder="1" applyAlignment="1">
      <alignment horizontal="center" vertical="center"/>
    </xf>
    <xf numFmtId="0" fontId="18" fillId="0" borderId="65" xfId="0" applyFont="1" applyBorder="1" applyAlignment="1">
      <alignment horizontal="left" vertical="center"/>
    </xf>
    <xf numFmtId="0" fontId="19" fillId="0" borderId="64" xfId="2" applyFont="1" applyBorder="1" applyAlignment="1">
      <alignment vertical="center" wrapText="1"/>
    </xf>
    <xf numFmtId="3" fontId="19" fillId="0" borderId="64" xfId="2" applyNumberFormat="1" applyFont="1" applyBorder="1" applyAlignment="1">
      <alignment horizontal="right" vertical="center" wrapText="1"/>
    </xf>
    <xf numFmtId="0" fontId="20" fillId="0" borderId="72" xfId="0" applyFont="1" applyBorder="1" applyAlignment="1">
      <alignment horizontal="center" vertical="center"/>
    </xf>
    <xf numFmtId="0" fontId="20" fillId="0" borderId="73" xfId="0" applyFont="1" applyBorder="1" applyAlignment="1">
      <alignment horizontal="center" vertical="center"/>
    </xf>
    <xf numFmtId="0" fontId="20" fillId="0" borderId="74" xfId="0" applyFont="1" applyBorder="1" applyAlignment="1">
      <alignment horizontal="center" vertical="center"/>
    </xf>
    <xf numFmtId="0" fontId="20" fillId="0" borderId="75" xfId="0" applyFont="1" applyBorder="1" applyAlignment="1">
      <alignment horizontal="center" vertical="center"/>
    </xf>
    <xf numFmtId="0" fontId="20" fillId="0" borderId="76" xfId="0" applyFont="1" applyBorder="1" applyAlignment="1">
      <alignment horizontal="center" vertical="center"/>
    </xf>
    <xf numFmtId="0" fontId="20" fillId="0" borderId="75" xfId="0" applyFont="1" applyBorder="1" applyAlignment="1">
      <alignment vertical="center" wrapText="1"/>
    </xf>
    <xf numFmtId="0" fontId="18" fillId="0" borderId="64" xfId="0" applyFont="1" applyBorder="1" applyAlignment="1">
      <alignment horizontal="center" vertical="center"/>
    </xf>
    <xf numFmtId="0" fontId="22" fillId="0" borderId="58" xfId="0" applyFont="1" applyBorder="1" applyAlignment="1">
      <alignment horizontal="left" wrapText="1"/>
    </xf>
    <xf numFmtId="0" fontId="26" fillId="0" borderId="58" xfId="0" applyFont="1" applyFill="1" applyBorder="1" applyAlignment="1">
      <alignment horizontal="left" wrapText="1"/>
    </xf>
    <xf numFmtId="3" fontId="26" fillId="0" borderId="58" xfId="0" applyNumberFormat="1" applyFont="1" applyFill="1" applyBorder="1" applyAlignment="1">
      <alignment horizontal="right" wrapText="1"/>
    </xf>
    <xf numFmtId="0" fontId="27" fillId="0" borderId="58" xfId="0" applyFont="1" applyBorder="1" applyAlignment="1">
      <alignment horizontal="center"/>
    </xf>
    <xf numFmtId="0" fontId="27" fillId="0" borderId="59" xfId="0" applyFont="1" applyBorder="1" applyAlignment="1">
      <alignment horizontal="center"/>
    </xf>
    <xf numFmtId="0" fontId="27" fillId="0" borderId="61" xfId="0" applyFont="1" applyBorder="1" applyAlignment="1">
      <alignment horizontal="center"/>
    </xf>
    <xf numFmtId="0" fontId="27" fillId="0" borderId="60" xfId="0" applyFont="1" applyBorder="1" applyAlignment="1">
      <alignment horizontal="center"/>
    </xf>
    <xf numFmtId="0" fontId="27" fillId="0" borderId="62" xfId="0" applyFont="1" applyBorder="1" applyAlignment="1">
      <alignment horizontal="center"/>
    </xf>
    <xf numFmtId="0" fontId="27" fillId="0" borderId="58" xfId="0" applyFont="1" applyBorder="1" applyAlignment="1">
      <alignment wrapText="1"/>
    </xf>
    <xf numFmtId="0" fontId="18" fillId="0" borderId="51" xfId="0" applyFont="1" applyBorder="1" applyAlignment="1">
      <alignment horizontal="left" wrapText="1"/>
    </xf>
    <xf numFmtId="0" fontId="26" fillId="0" borderId="51" xfId="0" applyFont="1" applyFill="1" applyBorder="1" applyAlignment="1">
      <alignment horizontal="left" wrapText="1"/>
    </xf>
    <xf numFmtId="3" fontId="26" fillId="0" borderId="51" xfId="0" applyNumberFormat="1" applyFont="1" applyFill="1" applyBorder="1" applyAlignment="1">
      <alignment horizontal="right" wrapText="1"/>
    </xf>
    <xf numFmtId="0" fontId="27" fillId="0" borderId="51" xfId="0" applyFont="1" applyBorder="1" applyAlignment="1">
      <alignment horizontal="center"/>
    </xf>
    <xf numFmtId="0" fontId="27" fillId="0" borderId="52" xfId="0" applyFont="1" applyBorder="1" applyAlignment="1">
      <alignment horizontal="center"/>
    </xf>
    <xf numFmtId="0" fontId="27" fillId="0" borderId="53" xfId="0" applyFont="1" applyBorder="1" applyAlignment="1">
      <alignment horizontal="center"/>
    </xf>
    <xf numFmtId="0" fontId="27" fillId="0" borderId="54" xfId="0" applyFont="1" applyBorder="1" applyAlignment="1">
      <alignment horizontal="center"/>
    </xf>
    <xf numFmtId="0" fontId="27" fillId="0" borderId="55" xfId="0" applyFont="1" applyBorder="1" applyAlignment="1">
      <alignment horizontal="center"/>
    </xf>
    <xf numFmtId="0" fontId="27" fillId="0" borderId="51" xfId="0" applyFont="1" applyBorder="1" applyAlignment="1">
      <alignment wrapText="1"/>
    </xf>
    <xf numFmtId="0" fontId="27" fillId="0" borderId="56" xfId="0" applyFont="1" applyBorder="1" applyAlignment="1">
      <alignment horizontal="center"/>
    </xf>
    <xf numFmtId="0" fontId="27" fillId="0" borderId="51" xfId="0" applyFont="1" applyBorder="1"/>
    <xf numFmtId="0" fontId="26" fillId="2" borderId="51" xfId="0" applyFont="1" applyFill="1" applyBorder="1" applyAlignment="1">
      <alignment horizontal="left" wrapText="1"/>
    </xf>
    <xf numFmtId="3" fontId="26" fillId="2" borderId="51" xfId="0" applyNumberFormat="1" applyFont="1" applyFill="1" applyBorder="1" applyAlignment="1">
      <alignment horizontal="right" wrapText="1"/>
    </xf>
    <xf numFmtId="0" fontId="27" fillId="2" borderId="51" xfId="0" applyFont="1" applyFill="1" applyBorder="1" applyAlignment="1">
      <alignment horizontal="center"/>
    </xf>
    <xf numFmtId="0" fontId="27" fillId="2" borderId="53" xfId="0" applyFont="1" applyFill="1" applyBorder="1" applyAlignment="1">
      <alignment horizontal="center"/>
    </xf>
    <xf numFmtId="0" fontId="27" fillId="2" borderId="55" xfId="0" applyFont="1" applyFill="1" applyBorder="1" applyAlignment="1">
      <alignment horizontal="center"/>
    </xf>
    <xf numFmtId="0" fontId="27" fillId="2" borderId="56" xfId="0" applyFont="1" applyFill="1" applyBorder="1" applyAlignment="1">
      <alignment horizontal="center"/>
    </xf>
    <xf numFmtId="0" fontId="27" fillId="2" borderId="51" xfId="0" applyFont="1" applyFill="1" applyBorder="1" applyAlignment="1">
      <alignment wrapText="1"/>
    </xf>
    <xf numFmtId="0" fontId="18" fillId="0" borderId="72" xfId="0" applyFont="1" applyBorder="1" applyAlignment="1">
      <alignment horizontal="center"/>
    </xf>
    <xf numFmtId="0" fontId="18" fillId="0" borderId="64" xfId="0" applyFont="1" applyBorder="1" applyAlignment="1">
      <alignment horizontal="left" wrapText="1"/>
    </xf>
    <xf numFmtId="0" fontId="26" fillId="0" borderId="64" xfId="0" applyFont="1" applyFill="1" applyBorder="1" applyAlignment="1">
      <alignment horizontal="left" wrapText="1"/>
    </xf>
    <xf numFmtId="3" fontId="26" fillId="0" borderId="64" xfId="0" applyNumberFormat="1" applyFont="1" applyFill="1" applyBorder="1" applyAlignment="1">
      <alignment horizontal="right" wrapText="1"/>
    </xf>
    <xf numFmtId="0" fontId="27" fillId="0" borderId="64" xfId="0" applyFont="1" applyBorder="1" applyAlignment="1">
      <alignment horizontal="center"/>
    </xf>
    <xf numFmtId="0" fontId="27" fillId="0" borderId="65" xfId="0" applyFont="1" applyBorder="1" applyAlignment="1">
      <alignment horizontal="center"/>
    </xf>
    <xf numFmtId="0" fontId="27" fillId="0" borderId="66" xfId="0" applyFont="1" applyBorder="1" applyAlignment="1">
      <alignment horizontal="center"/>
    </xf>
    <xf numFmtId="0" fontId="27" fillId="0" borderId="67" xfId="0" applyFont="1" applyBorder="1" applyAlignment="1">
      <alignment horizontal="center"/>
    </xf>
    <xf numFmtId="0" fontId="27" fillId="0" borderId="68" xfId="0" applyFont="1" applyBorder="1" applyAlignment="1">
      <alignment horizontal="center"/>
    </xf>
    <xf numFmtId="0" fontId="27" fillId="0" borderId="69" xfId="0" applyFont="1" applyBorder="1" applyAlignment="1">
      <alignment horizontal="center"/>
    </xf>
    <xf numFmtId="0" fontId="27" fillId="0" borderId="64" xfId="0" applyFont="1" applyBorder="1" applyAlignment="1">
      <alignment wrapText="1"/>
    </xf>
    <xf numFmtId="0" fontId="22" fillId="0" borderId="58" xfId="0" applyFont="1" applyBorder="1" applyAlignment="1">
      <alignment vertical="top" wrapText="1"/>
    </xf>
    <xf numFmtId="0" fontId="23" fillId="0" borderId="58" xfId="0" applyFont="1" applyBorder="1" applyAlignment="1">
      <alignment wrapText="1"/>
    </xf>
    <xf numFmtId="3" fontId="19" fillId="0" borderId="58" xfId="1" applyNumberFormat="1" applyFont="1" applyBorder="1" applyAlignment="1">
      <alignment horizontal="right"/>
    </xf>
    <xf numFmtId="0" fontId="20" fillId="0" borderId="58" xfId="0" applyFont="1" applyBorder="1" applyAlignment="1">
      <alignment wrapText="1"/>
    </xf>
    <xf numFmtId="0" fontId="18" fillId="0" borderId="51" xfId="0" applyFont="1" applyBorder="1" applyAlignment="1">
      <alignment vertical="top" wrapText="1"/>
    </xf>
    <xf numFmtId="0" fontId="23" fillId="0" borderId="51" xfId="0" applyFont="1" applyBorder="1" applyAlignment="1">
      <alignment wrapText="1"/>
    </xf>
    <xf numFmtId="3" fontId="19" fillId="0" borderId="51" xfId="1" applyNumberFormat="1" applyFont="1" applyBorder="1" applyAlignment="1">
      <alignment horizontal="right"/>
    </xf>
    <xf numFmtId="0" fontId="20" fillId="0" borderId="54" xfId="0" applyFont="1" applyBorder="1" applyAlignment="1">
      <alignment wrapText="1"/>
    </xf>
    <xf numFmtId="3" fontId="10" fillId="0" borderId="51" xfId="1" applyNumberFormat="1" applyFont="1" applyBorder="1" applyAlignment="1">
      <alignment horizontal="right"/>
    </xf>
    <xf numFmtId="0" fontId="23" fillId="0" borderId="51" xfId="0" applyFont="1" applyFill="1" applyBorder="1" applyAlignment="1">
      <alignment wrapText="1"/>
    </xf>
    <xf numFmtId="3" fontId="19" fillId="0" borderId="51" xfId="1" applyNumberFormat="1" applyFont="1" applyFill="1" applyBorder="1" applyAlignment="1">
      <alignment horizontal="right"/>
    </xf>
    <xf numFmtId="3" fontId="19" fillId="0" borderId="51" xfId="1" applyNumberFormat="1" applyFont="1" applyBorder="1" applyAlignment="1">
      <alignment horizontal="right" wrapText="1"/>
    </xf>
    <xf numFmtId="0" fontId="18" fillId="0" borderId="51" xfId="0" applyFont="1" applyBorder="1" applyAlignment="1">
      <alignment horizontal="left" vertical="top" wrapText="1"/>
    </xf>
    <xf numFmtId="0" fontId="10" fillId="0" borderId="51" xfId="0" applyFont="1" applyBorder="1" applyAlignment="1">
      <alignment vertical="top" wrapText="1"/>
    </xf>
    <xf numFmtId="0" fontId="24" fillId="0" borderId="51" xfId="0" applyFont="1" applyBorder="1" applyAlignment="1">
      <alignment wrapText="1"/>
    </xf>
    <xf numFmtId="0" fontId="23" fillId="0" borderId="51" xfId="0" applyFont="1" applyFill="1" applyBorder="1" applyAlignment="1"/>
    <xf numFmtId="0" fontId="23" fillId="0" borderId="51" xfId="0" applyFont="1" applyBorder="1" applyAlignment="1"/>
    <xf numFmtId="0" fontId="18" fillId="0" borderId="64" xfId="0" applyFont="1" applyBorder="1" applyAlignment="1">
      <alignment vertical="top" wrapText="1"/>
    </xf>
    <xf numFmtId="3" fontId="19" fillId="0" borderId="64" xfId="1" applyNumberFormat="1" applyFont="1" applyFill="1" applyBorder="1" applyAlignment="1">
      <alignment horizontal="right"/>
    </xf>
    <xf numFmtId="0" fontId="20" fillId="0" borderId="67" xfId="0" applyFont="1" applyBorder="1" applyAlignment="1">
      <alignment wrapText="1"/>
    </xf>
    <xf numFmtId="0" fontId="22" fillId="0" borderId="77" xfId="0" applyFont="1" applyBorder="1" applyAlignment="1">
      <alignment horizontal="center"/>
    </xf>
    <xf numFmtId="0" fontId="10" fillId="0" borderId="60" xfId="0" applyFont="1" applyBorder="1" applyAlignment="1">
      <alignment horizontal="left" vertical="top" wrapText="1"/>
    </xf>
    <xf numFmtId="0" fontId="10" fillId="0" borderId="58" xfId="0" applyFont="1" applyBorder="1" applyAlignment="1">
      <alignment horizontal="left" wrapText="1"/>
    </xf>
    <xf numFmtId="3" fontId="18" fillId="0" borderId="58" xfId="1" applyNumberFormat="1" applyFont="1" applyBorder="1" applyAlignment="1"/>
    <xf numFmtId="0" fontId="18" fillId="0" borderId="58" xfId="0" applyFont="1" applyBorder="1" applyAlignment="1">
      <alignment horizontal="center"/>
    </xf>
    <xf numFmtId="0" fontId="18" fillId="0" borderId="59" xfId="0" applyFont="1" applyBorder="1" applyAlignment="1">
      <alignment horizontal="center"/>
    </xf>
    <xf numFmtId="0" fontId="18" fillId="0" borderId="61" xfId="0" applyFont="1" applyBorder="1" applyAlignment="1">
      <alignment horizontal="center"/>
    </xf>
    <xf numFmtId="0" fontId="18" fillId="0" borderId="60" xfId="0" applyFont="1" applyBorder="1" applyAlignment="1">
      <alignment horizontal="center"/>
    </xf>
    <xf numFmtId="0" fontId="18" fillId="0" borderId="62" xfId="0" applyFont="1" applyBorder="1" applyAlignment="1">
      <alignment horizontal="center"/>
    </xf>
    <xf numFmtId="0" fontId="18" fillId="0" borderId="54" xfId="0" applyFont="1" applyBorder="1" applyAlignment="1">
      <alignment horizontal="left" vertical="top" wrapText="1"/>
    </xf>
    <xf numFmtId="0" fontId="10" fillId="0" borderId="51" xfId="0" applyFont="1" applyBorder="1" applyAlignment="1">
      <alignment horizontal="left" wrapText="1"/>
    </xf>
    <xf numFmtId="3" fontId="18" fillId="0" borderId="51" xfId="1" applyNumberFormat="1" applyFont="1" applyBorder="1" applyAlignment="1"/>
    <xf numFmtId="0" fontId="10" fillId="3" borderId="51" xfId="0" applyFont="1" applyFill="1" applyBorder="1" applyAlignment="1">
      <alignment horizontal="left" wrapText="1"/>
    </xf>
    <xf numFmtId="3" fontId="18" fillId="3" borderId="51" xfId="1" applyNumberFormat="1" applyFont="1" applyFill="1" applyBorder="1" applyAlignment="1"/>
    <xf numFmtId="0" fontId="10" fillId="2" borderId="51" xfId="0" applyFont="1" applyFill="1" applyBorder="1" applyAlignment="1">
      <alignment horizontal="left" wrapText="1"/>
    </xf>
    <xf numFmtId="3" fontId="18" fillId="2" borderId="51" xfId="1" applyNumberFormat="1" applyFont="1" applyFill="1" applyBorder="1" applyAlignment="1"/>
    <xf numFmtId="0" fontId="18" fillId="2" borderId="51" xfId="0" applyFont="1" applyFill="1" applyBorder="1" applyAlignment="1">
      <alignment horizontal="center"/>
    </xf>
    <xf numFmtId="0" fontId="18" fillId="2" borderId="52" xfId="0" applyFont="1" applyFill="1" applyBorder="1" applyAlignment="1">
      <alignment horizontal="center"/>
    </xf>
    <xf numFmtId="0" fontId="18" fillId="2" borderId="53" xfId="0" applyFont="1" applyFill="1" applyBorder="1" applyAlignment="1">
      <alignment horizontal="center"/>
    </xf>
    <xf numFmtId="0" fontId="18" fillId="2" borderId="54" xfId="0" applyFont="1" applyFill="1" applyBorder="1" applyAlignment="1">
      <alignment horizontal="center"/>
    </xf>
    <xf numFmtId="0" fontId="18" fillId="2" borderId="55" xfId="0" applyFont="1" applyFill="1" applyBorder="1" applyAlignment="1">
      <alignment horizontal="center"/>
    </xf>
    <xf numFmtId="0" fontId="18" fillId="2" borderId="51" xfId="0" applyFont="1" applyFill="1" applyBorder="1" applyAlignment="1">
      <alignment wrapText="1"/>
    </xf>
    <xf numFmtId="0" fontId="10" fillId="0" borderId="51" xfId="0" applyFont="1" applyFill="1" applyBorder="1" applyAlignment="1">
      <alignment horizontal="left" wrapText="1"/>
    </xf>
    <xf numFmtId="0" fontId="18" fillId="2" borderId="56" xfId="0" applyFont="1" applyFill="1" applyBorder="1" applyAlignment="1">
      <alignment horizontal="center"/>
    </xf>
    <xf numFmtId="3" fontId="18" fillId="0" borderId="51" xfId="1" applyNumberFormat="1" applyFont="1" applyFill="1" applyBorder="1" applyAlignment="1"/>
    <xf numFmtId="0" fontId="18" fillId="0" borderId="70" xfId="0" applyFont="1" applyBorder="1" applyAlignment="1">
      <alignment horizontal="left" wrapText="1"/>
    </xf>
    <xf numFmtId="3" fontId="18" fillId="2" borderId="70" xfId="1" applyNumberFormat="1" applyFont="1" applyFill="1" applyBorder="1" applyAlignment="1"/>
    <xf numFmtId="0" fontId="10" fillId="0" borderId="64" xfId="0" applyFont="1" applyBorder="1" applyAlignment="1">
      <alignment horizontal="left" wrapText="1"/>
    </xf>
    <xf numFmtId="3" fontId="18" fillId="0" borderId="64" xfId="1" applyNumberFormat="1" applyFont="1" applyBorder="1" applyAlignment="1"/>
    <xf numFmtId="0" fontId="18" fillId="0" borderId="78" xfId="0" applyFont="1" applyBorder="1" applyAlignment="1">
      <alignment horizontal="center"/>
    </xf>
    <xf numFmtId="3" fontId="3" fillId="0" borderId="0" xfId="1" applyNumberFormat="1" applyFont="1" applyAlignment="1">
      <alignment horizontal="right"/>
    </xf>
    <xf numFmtId="3" fontId="4" fillId="0" borderId="15" xfId="1" applyNumberFormat="1" applyFont="1" applyBorder="1" applyAlignment="1">
      <alignment horizontal="right"/>
    </xf>
    <xf numFmtId="3" fontId="3" fillId="0" borderId="0" xfId="1" applyNumberFormat="1" applyFont="1" applyBorder="1" applyAlignment="1">
      <alignment horizontal="right"/>
    </xf>
    <xf numFmtId="0" fontId="1" fillId="0" borderId="58" xfId="0" applyFont="1" applyBorder="1" applyAlignment="1">
      <alignment horizontal="center"/>
    </xf>
    <xf numFmtId="3" fontId="10" fillId="0" borderId="58" xfId="1" applyNumberFormat="1" applyFont="1" applyBorder="1" applyAlignment="1">
      <alignment horizontal="right"/>
    </xf>
    <xf numFmtId="0" fontId="18" fillId="0" borderId="79" xfId="0" applyFont="1" applyBorder="1" applyAlignment="1">
      <alignment horizontal="center"/>
    </xf>
    <xf numFmtId="0" fontId="18" fillId="0" borderId="80" xfId="0" applyFont="1" applyBorder="1" applyAlignment="1">
      <alignment horizontal="center"/>
    </xf>
    <xf numFmtId="0" fontId="18" fillId="0" borderId="81" xfId="0" applyFont="1" applyBorder="1" applyAlignment="1">
      <alignment horizontal="center"/>
    </xf>
    <xf numFmtId="0" fontId="18" fillId="0" borderId="82" xfId="0" applyFont="1" applyBorder="1" applyAlignment="1">
      <alignment horizontal="center"/>
    </xf>
    <xf numFmtId="0" fontId="18" fillId="0" borderId="83" xfId="0" applyFont="1" applyBorder="1" applyAlignment="1">
      <alignment horizontal="center"/>
    </xf>
    <xf numFmtId="0" fontId="18" fillId="0" borderId="84" xfId="0" applyFont="1" applyBorder="1" applyAlignment="1">
      <alignment horizontal="center"/>
    </xf>
    <xf numFmtId="0" fontId="18" fillId="0" borderId="58" xfId="0" applyFont="1" applyBorder="1" applyAlignment="1">
      <alignment horizontal="justify" wrapText="1"/>
    </xf>
    <xf numFmtId="3" fontId="18" fillId="0" borderId="51" xfId="1" applyNumberFormat="1" applyFont="1" applyBorder="1" applyAlignment="1">
      <alignment horizontal="right"/>
    </xf>
    <xf numFmtId="0" fontId="18" fillId="0" borderId="51" xfId="0" applyFont="1" applyBorder="1" applyAlignment="1">
      <alignment horizontal="justify" wrapText="1"/>
    </xf>
    <xf numFmtId="0" fontId="10" fillId="0" borderId="51" xfId="0" applyFont="1" applyBorder="1" applyAlignment="1">
      <alignment horizontal="left" vertical="top" wrapText="1"/>
    </xf>
    <xf numFmtId="3" fontId="10" fillId="0" borderId="51" xfId="1" applyNumberFormat="1" applyFont="1" applyBorder="1" applyAlignment="1">
      <alignment horizontal="right" vertical="top" wrapText="1"/>
    </xf>
    <xf numFmtId="0" fontId="17" fillId="0" borderId="51" xfId="0" applyFont="1" applyBorder="1" applyAlignment="1">
      <alignment horizontal="left" vertical="top" wrapText="1"/>
    </xf>
    <xf numFmtId="0" fontId="10" fillId="3" borderId="51" xfId="0" applyFont="1" applyFill="1" applyBorder="1" applyAlignment="1">
      <alignment horizontal="left" vertical="top" wrapText="1"/>
    </xf>
    <xf numFmtId="3" fontId="10" fillId="0" borderId="64" xfId="1" applyNumberFormat="1" applyFont="1" applyBorder="1" applyAlignment="1">
      <alignment horizontal="right" wrapText="1"/>
    </xf>
    <xf numFmtId="0" fontId="18" fillId="0" borderId="85" xfId="0" applyFont="1" applyBorder="1" applyAlignment="1">
      <alignment horizontal="center"/>
    </xf>
    <xf numFmtId="0" fontId="18" fillId="0" borderId="69" xfId="0" applyFont="1" applyBorder="1" applyAlignment="1">
      <alignment horizontal="center"/>
    </xf>
    <xf numFmtId="0" fontId="16" fillId="6" borderId="22" xfId="0" applyFont="1" applyFill="1" applyBorder="1" applyAlignment="1">
      <alignment horizontal="center" textRotation="90" wrapText="1"/>
    </xf>
    <xf numFmtId="0" fontId="16" fillId="6" borderId="86" xfId="0" applyFont="1" applyFill="1" applyBorder="1" applyAlignment="1">
      <alignment horizontal="center" textRotation="90" wrapText="1"/>
    </xf>
    <xf numFmtId="0" fontId="16" fillId="6" borderId="87" xfId="0" applyFont="1" applyFill="1" applyBorder="1" applyAlignment="1">
      <alignment horizontal="center" textRotation="90" wrapText="1"/>
    </xf>
    <xf numFmtId="0" fontId="16" fillId="7" borderId="22" xfId="0" applyFont="1" applyFill="1" applyBorder="1" applyAlignment="1">
      <alignment horizontal="center" textRotation="90" wrapText="1"/>
    </xf>
    <xf numFmtId="0" fontId="16" fillId="7" borderId="86" xfId="0" applyFont="1" applyFill="1" applyBorder="1" applyAlignment="1">
      <alignment horizontal="center" textRotation="90" wrapText="1"/>
    </xf>
    <xf numFmtId="0" fontId="16" fillId="7" borderId="87" xfId="0" applyFont="1" applyFill="1" applyBorder="1" applyAlignment="1">
      <alignment horizontal="center" textRotation="90" wrapText="1"/>
    </xf>
    <xf numFmtId="0" fontId="16" fillId="5" borderId="22" xfId="0" applyFont="1" applyFill="1" applyBorder="1" applyAlignment="1">
      <alignment horizontal="center" textRotation="90" wrapText="1"/>
    </xf>
    <xf numFmtId="0" fontId="16" fillId="5" borderId="86" xfId="0" applyFont="1" applyFill="1" applyBorder="1" applyAlignment="1">
      <alignment horizontal="center" textRotation="90" wrapText="1"/>
    </xf>
    <xf numFmtId="0" fontId="16" fillId="5" borderId="0" xfId="0" applyFont="1" applyFill="1" applyBorder="1" applyAlignment="1">
      <alignment horizontal="center" textRotation="90" wrapText="1"/>
    </xf>
    <xf numFmtId="0" fontId="16" fillId="5" borderId="88" xfId="0" applyFont="1" applyFill="1" applyBorder="1" applyAlignment="1">
      <alignment horizontal="center" textRotation="90" wrapText="1"/>
    </xf>
    <xf numFmtId="0" fontId="16" fillId="8" borderId="22" xfId="0" applyFont="1" applyFill="1" applyBorder="1" applyAlignment="1">
      <alignment horizontal="center" textRotation="90" wrapText="1"/>
    </xf>
    <xf numFmtId="0" fontId="16" fillId="8" borderId="88" xfId="0" applyFont="1" applyFill="1" applyBorder="1" applyAlignment="1">
      <alignment horizontal="center" textRotation="90" wrapText="1"/>
    </xf>
    <xf numFmtId="0" fontId="16" fillId="5" borderId="31" xfId="0" applyFont="1" applyFill="1" applyBorder="1" applyAlignment="1">
      <alignment horizontal="center" textRotation="90" wrapText="1"/>
    </xf>
    <xf numFmtId="0" fontId="16" fillId="0" borderId="0" xfId="0" applyFont="1" applyAlignment="1">
      <alignment textRotation="90" wrapText="1"/>
    </xf>
    <xf numFmtId="3" fontId="5" fillId="0" borderId="31" xfId="1" applyNumberFormat="1" applyFont="1" applyBorder="1" applyAlignment="1">
      <alignment horizontal="right" vertical="center" wrapText="1"/>
    </xf>
    <xf numFmtId="0" fontId="16" fillId="2" borderId="87" xfId="0" applyFont="1" applyFill="1" applyBorder="1" applyAlignment="1">
      <alignment horizontal="center" textRotation="90"/>
    </xf>
    <xf numFmtId="0" fontId="16" fillId="6" borderId="0" xfId="0" applyFont="1" applyFill="1" applyBorder="1" applyAlignment="1">
      <alignment horizontal="center" textRotation="90" wrapText="1"/>
    </xf>
    <xf numFmtId="0" fontId="16" fillId="8" borderId="8" xfId="0" applyFont="1" applyFill="1" applyBorder="1" applyAlignment="1">
      <alignment horizontal="center" textRotation="90" wrapText="1"/>
    </xf>
    <xf numFmtId="0" fontId="16" fillId="5" borderId="87" xfId="0" applyFont="1" applyFill="1" applyBorder="1" applyAlignment="1">
      <alignment horizontal="center" textRotation="90" wrapText="1"/>
    </xf>
    <xf numFmtId="3" fontId="7" fillId="0" borderId="11" xfId="1" applyNumberFormat="1" applyFont="1" applyBorder="1" applyAlignment="1">
      <alignment horizontal="right"/>
    </xf>
    <xf numFmtId="0" fontId="3" fillId="0" borderId="0" xfId="0" applyFont="1" applyAlignment="1">
      <alignment horizontal="left" vertical="top" wrapText="1"/>
    </xf>
    <xf numFmtId="0" fontId="5" fillId="0" borderId="31" xfId="0" applyFont="1" applyBorder="1" applyAlignment="1">
      <alignment horizontal="left" vertical="top" wrapText="1"/>
    </xf>
    <xf numFmtId="0" fontId="10" fillId="0" borderId="58" xfId="0" applyFont="1" applyBorder="1" applyAlignment="1">
      <alignment horizontal="left" vertical="top" wrapText="1"/>
    </xf>
    <xf numFmtId="0" fontId="10" fillId="0" borderId="64"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7" fillId="0" borderId="0" xfId="0" applyFont="1" applyAlignment="1">
      <alignment horizontal="left" vertical="top" wrapText="1"/>
    </xf>
    <xf numFmtId="0" fontId="5" fillId="0" borderId="31" xfId="0" applyFont="1" applyBorder="1" applyAlignment="1">
      <alignment horizontal="left" vertical="top"/>
    </xf>
    <xf numFmtId="0" fontId="10" fillId="0" borderId="58" xfId="0" applyFont="1" applyBorder="1" applyAlignment="1">
      <alignment horizontal="left" vertical="top"/>
    </xf>
    <xf numFmtId="0" fontId="7" fillId="0" borderId="11" xfId="0" applyFont="1" applyBorder="1" applyAlignment="1">
      <alignment horizontal="left" vertical="top" wrapText="1"/>
    </xf>
    <xf numFmtId="0" fontId="4" fillId="0" borderId="15" xfId="0" applyFont="1" applyBorder="1" applyAlignment="1">
      <alignment horizontal="left" vertical="top" wrapText="1"/>
    </xf>
    <xf numFmtId="0" fontId="3" fillId="0" borderId="0" xfId="0" applyFont="1" applyAlignment="1">
      <alignment horizontal="left" vertical="top"/>
    </xf>
    <xf numFmtId="0" fontId="7" fillId="0" borderId="21" xfId="0" applyFont="1" applyBorder="1" applyAlignment="1">
      <alignment wrapText="1"/>
    </xf>
    <xf numFmtId="0" fontId="40" fillId="0" borderId="1" xfId="0" applyFont="1" applyBorder="1" applyAlignment="1">
      <alignment horizontal="center"/>
    </xf>
    <xf numFmtId="0" fontId="44" fillId="0" borderId="1" xfId="0" applyFont="1" applyBorder="1" applyAlignment="1">
      <alignment horizontal="center"/>
    </xf>
    <xf numFmtId="0" fontId="40" fillId="0" borderId="15" xfId="0" applyFont="1" applyBorder="1" applyAlignment="1">
      <alignment horizontal="center"/>
    </xf>
    <xf numFmtId="0" fontId="50" fillId="0" borderId="1" xfId="0" applyFont="1" applyFill="1" applyBorder="1" applyAlignment="1">
      <alignment horizontal="center"/>
    </xf>
    <xf numFmtId="3" fontId="41" fillId="0" borderId="1" xfId="16" applyNumberFormat="1" applyFont="1" applyFill="1" applyBorder="1" applyAlignment="1">
      <alignment horizontal="right" wrapText="1"/>
    </xf>
    <xf numFmtId="0" fontId="41" fillId="0" borderId="1" xfId="14" applyFont="1" applyFill="1" applyBorder="1" applyAlignment="1">
      <alignment horizontal="left" wrapText="1"/>
    </xf>
    <xf numFmtId="0" fontId="44" fillId="0" borderId="1" xfId="0" applyFont="1" applyFill="1" applyBorder="1" applyAlignment="1">
      <alignment horizontal="center"/>
    </xf>
    <xf numFmtId="0" fontId="41" fillId="0" borderId="1" xfId="2" applyFont="1" applyBorder="1" applyAlignment="1">
      <alignment vertical="center" wrapText="1"/>
    </xf>
    <xf numFmtId="3" fontId="41" fillId="0" borderId="1" xfId="2" applyNumberFormat="1" applyFont="1" applyBorder="1" applyAlignment="1">
      <alignment horizontal="right" vertical="center" wrapText="1"/>
    </xf>
    <xf numFmtId="0" fontId="40" fillId="0" borderId="1" xfId="0" applyFont="1" applyBorder="1" applyAlignment="1">
      <alignment horizontal="center" vertical="center"/>
    </xf>
    <xf numFmtId="0" fontId="41" fillId="3" borderId="1" xfId="2" applyFont="1" applyFill="1" applyBorder="1" applyAlignment="1">
      <alignment vertical="center" wrapText="1"/>
    </xf>
    <xf numFmtId="3" fontId="41" fillId="3" borderId="1" xfId="2" applyNumberFormat="1" applyFont="1" applyFill="1" applyBorder="1" applyAlignment="1">
      <alignment horizontal="right" vertical="center" wrapText="1"/>
    </xf>
    <xf numFmtId="0" fontId="44" fillId="0" borderId="1" xfId="0" applyFont="1" applyFill="1" applyBorder="1" applyAlignment="1">
      <alignment horizontal="center" vertical="center"/>
    </xf>
    <xf numFmtId="0" fontId="42" fillId="0" borderId="1" xfId="0" applyFont="1" applyFill="1" applyBorder="1" applyAlignment="1">
      <alignment vertical="center"/>
    </xf>
    <xf numFmtId="0" fontId="44" fillId="0" borderId="1" xfId="0" applyFont="1" applyBorder="1" applyAlignment="1">
      <alignment horizontal="center" vertical="center"/>
    </xf>
    <xf numFmtId="0" fontId="42" fillId="0" borderId="1" xfId="0" applyFont="1" applyBorder="1" applyAlignment="1">
      <alignment vertical="center"/>
    </xf>
    <xf numFmtId="0" fontId="42" fillId="0" borderId="1" xfId="0" applyFont="1" applyBorder="1" applyAlignment="1">
      <alignment vertical="center" wrapText="1"/>
    </xf>
    <xf numFmtId="0" fontId="41" fillId="0" borderId="1" xfId="0" applyFont="1" applyBorder="1" applyAlignment="1">
      <alignment vertical="center" wrapText="1"/>
    </xf>
    <xf numFmtId="0" fontId="41" fillId="3" borderId="1" xfId="0" applyFont="1" applyFill="1" applyBorder="1" applyAlignment="1">
      <alignment vertical="center" wrapText="1"/>
    </xf>
    <xf numFmtId="0" fontId="41" fillId="0" borderId="1" xfId="2" applyFont="1" applyFill="1" applyBorder="1" applyAlignment="1">
      <alignment vertical="center" wrapText="1"/>
    </xf>
    <xf numFmtId="3" fontId="41" fillId="0" borderId="1" xfId="1" applyNumberFormat="1" applyFont="1" applyBorder="1" applyAlignment="1">
      <alignment horizontal="right" vertical="center" wrapText="1"/>
    </xf>
    <xf numFmtId="3" fontId="41" fillId="0" borderId="1" xfId="1" applyNumberFormat="1" applyFont="1" applyFill="1" applyBorder="1" applyAlignment="1">
      <alignment horizontal="right" vertical="center" wrapText="1"/>
    </xf>
    <xf numFmtId="3" fontId="41" fillId="0" borderId="1" xfId="2" applyNumberFormat="1" applyFont="1" applyFill="1" applyBorder="1" applyAlignment="1">
      <alignment horizontal="right" vertical="center" wrapText="1"/>
    </xf>
    <xf numFmtId="0" fontId="41" fillId="0" borderId="1" xfId="0" applyFont="1" applyFill="1" applyBorder="1" applyAlignment="1">
      <alignment vertical="center" wrapText="1"/>
    </xf>
    <xf numFmtId="0" fontId="40" fillId="0" borderId="15" xfId="0" applyFont="1" applyBorder="1" applyAlignment="1">
      <alignment horizontal="center" vertical="center"/>
    </xf>
    <xf numFmtId="3" fontId="43" fillId="0" borderId="1" xfId="16" applyNumberFormat="1" applyFont="1" applyFill="1" applyBorder="1" applyAlignment="1">
      <alignment horizontal="right" wrapText="1"/>
    </xf>
    <xf numFmtId="3" fontId="45" fillId="0" borderId="1" xfId="16" applyNumberFormat="1" applyFont="1" applyFill="1" applyBorder="1" applyAlignment="1">
      <alignment horizontal="right" wrapText="1"/>
    </xf>
    <xf numFmtId="0" fontId="49" fillId="0" borderId="1" xfId="0" applyFont="1" applyBorder="1" applyAlignment="1">
      <alignment horizontal="center" vertical="center"/>
    </xf>
    <xf numFmtId="0" fontId="49" fillId="0" borderId="1" xfId="0" applyFont="1" applyBorder="1" applyAlignment="1">
      <alignment horizontal="left" vertical="center"/>
    </xf>
    <xf numFmtId="0" fontId="50" fillId="0" borderId="1" xfId="0" applyFont="1" applyBorder="1" applyAlignment="1">
      <alignment horizontal="center" vertical="center"/>
    </xf>
    <xf numFmtId="0" fontId="49" fillId="0" borderId="0" xfId="0" applyFont="1" applyAlignment="1">
      <alignment wrapText="1"/>
    </xf>
    <xf numFmtId="0" fontId="47" fillId="0" borderId="0" xfId="0" applyFont="1" applyAlignment="1"/>
    <xf numFmtId="0" fontId="49" fillId="0" borderId="0" xfId="0" applyFont="1" applyBorder="1" applyAlignment="1">
      <alignment wrapText="1"/>
    </xf>
    <xf numFmtId="0" fontId="41" fillId="0" borderId="0" xfId="0" applyFont="1" applyBorder="1" applyAlignment="1">
      <alignment wrapText="1"/>
    </xf>
    <xf numFmtId="0" fontId="41" fillId="0" borderId="51" xfId="0" applyFont="1" applyBorder="1" applyAlignment="1">
      <alignment wrapText="1"/>
    </xf>
    <xf numFmtId="0" fontId="41" fillId="0" borderId="0" xfId="0" applyFont="1" applyFill="1" applyAlignment="1">
      <alignment wrapText="1"/>
    </xf>
    <xf numFmtId="0" fontId="47" fillId="0" borderId="0" xfId="0" applyFont="1" applyFill="1" applyAlignment="1"/>
    <xf numFmtId="0" fontId="50" fillId="0" borderId="2" xfId="0" applyFont="1" applyFill="1" applyBorder="1" applyAlignment="1">
      <alignment horizontal="center"/>
    </xf>
    <xf numFmtId="0" fontId="50" fillId="0" borderId="2" xfId="0" applyFont="1" applyBorder="1" applyAlignment="1">
      <alignment horizontal="center"/>
    </xf>
    <xf numFmtId="0" fontId="41" fillId="0" borderId="0" xfId="0" applyFont="1" applyAlignment="1">
      <alignment wrapText="1"/>
    </xf>
    <xf numFmtId="0" fontId="41" fillId="0" borderId="0" xfId="0" applyFont="1" applyFill="1" applyAlignment="1"/>
    <xf numFmtId="0" fontId="37" fillId="0" borderId="0" xfId="17" applyFont="1" applyFill="1"/>
    <xf numFmtId="0" fontId="38" fillId="0" borderId="0" xfId="17" applyFont="1" applyFill="1"/>
    <xf numFmtId="0" fontId="38" fillId="0" borderId="0" xfId="17" applyFont="1" applyFill="1" applyAlignment="1">
      <alignment horizontal="left"/>
    </xf>
    <xf numFmtId="3" fontId="38" fillId="0" borderId="0" xfId="4" applyNumberFormat="1" applyFont="1" applyFill="1"/>
    <xf numFmtId="189" fontId="39" fillId="0" borderId="0" xfId="17" applyNumberFormat="1" applyFont="1" applyFill="1"/>
    <xf numFmtId="0" fontId="38" fillId="0" borderId="0" xfId="17" applyFont="1" applyFill="1" applyAlignment="1">
      <alignment wrapText="1"/>
    </xf>
    <xf numFmtId="0" fontId="41" fillId="0" borderId="0" xfId="17" applyFont="1" applyFill="1"/>
    <xf numFmtId="0" fontId="40" fillId="0" borderId="0" xfId="17" applyFont="1" applyFill="1" applyAlignment="1">
      <alignment horizontal="center"/>
    </xf>
    <xf numFmtId="0" fontId="37" fillId="0" borderId="17" xfId="17" applyFont="1" applyFill="1" applyBorder="1" applyAlignment="1">
      <alignment horizontal="center" vertical="center"/>
    </xf>
    <xf numFmtId="0" fontId="37" fillId="0" borderId="17" xfId="17" applyFont="1" applyFill="1" applyBorder="1" applyAlignment="1">
      <alignment horizontal="center" vertical="center" wrapText="1"/>
    </xf>
    <xf numFmtId="0" fontId="37" fillId="0" borderId="0" xfId="17" applyFont="1" applyFill="1" applyAlignment="1"/>
    <xf numFmtId="0" fontId="37" fillId="3" borderId="17" xfId="17" applyFont="1" applyFill="1" applyBorder="1"/>
    <xf numFmtId="0" fontId="38" fillId="0" borderId="16" xfId="17" applyFont="1" applyFill="1" applyBorder="1" applyAlignment="1">
      <alignment horizontal="center"/>
    </xf>
    <xf numFmtId="0" fontId="41" fillId="0" borderId="16" xfId="17" applyFont="1" applyFill="1" applyBorder="1" applyAlignment="1">
      <alignment wrapText="1"/>
    </xf>
    <xf numFmtId="0" fontId="39" fillId="0" borderId="16" xfId="17" applyFont="1" applyFill="1" applyBorder="1" applyAlignment="1">
      <alignment horizontal="left" wrapText="1"/>
    </xf>
    <xf numFmtId="3" fontId="39" fillId="0" borderId="16" xfId="17" applyNumberFormat="1" applyFont="1" applyFill="1" applyBorder="1" applyAlignment="1">
      <alignment horizontal="right" wrapText="1"/>
    </xf>
    <xf numFmtId="0" fontId="40" fillId="0" borderId="16" xfId="17" applyFont="1" applyFill="1" applyBorder="1" applyAlignment="1">
      <alignment horizontal="center"/>
    </xf>
    <xf numFmtId="0" fontId="38" fillId="0" borderId="16" xfId="17" applyFont="1" applyFill="1" applyBorder="1" applyAlignment="1">
      <alignment wrapText="1"/>
    </xf>
    <xf numFmtId="0" fontId="40" fillId="3" borderId="16" xfId="17" applyFont="1" applyFill="1" applyBorder="1" applyAlignment="1">
      <alignment horizontal="center"/>
    </xf>
    <xf numFmtId="0" fontId="38" fillId="3" borderId="16" xfId="17" applyFont="1" applyFill="1" applyBorder="1" applyAlignment="1"/>
    <xf numFmtId="0" fontId="38" fillId="0" borderId="16" xfId="17" applyFont="1" applyFill="1" applyBorder="1" applyAlignment="1">
      <alignment horizontal="justify" wrapText="1"/>
    </xf>
    <xf numFmtId="0" fontId="38" fillId="0" borderId="0" xfId="17" applyFont="1" applyFill="1" applyAlignment="1"/>
    <xf numFmtId="0" fontId="38" fillId="0" borderId="1" xfId="17" applyFont="1" applyFill="1" applyBorder="1" applyAlignment="1">
      <alignment horizontal="center"/>
    </xf>
    <xf numFmtId="0" fontId="39" fillId="0" borderId="1" xfId="17" applyFont="1" applyFill="1" applyBorder="1" applyAlignment="1">
      <alignment wrapText="1"/>
    </xf>
    <xf numFmtId="0" fontId="41" fillId="0" borderId="1" xfId="17" applyFont="1" applyFill="1" applyBorder="1" applyAlignment="1">
      <alignment horizontal="left" wrapText="1"/>
    </xf>
    <xf numFmtId="3" fontId="41" fillId="0" borderId="1" xfId="17" applyNumberFormat="1" applyFont="1" applyFill="1" applyBorder="1" applyAlignment="1">
      <alignment horizontal="right"/>
    </xf>
    <xf numFmtId="0" fontId="40" fillId="0" borderId="1" xfId="17" applyFont="1" applyFill="1" applyBorder="1" applyAlignment="1">
      <alignment horizontal="center"/>
    </xf>
    <xf numFmtId="0" fontId="38" fillId="0" borderId="1" xfId="17" applyFont="1" applyFill="1" applyBorder="1" applyAlignment="1">
      <alignment wrapText="1"/>
    </xf>
    <xf numFmtId="0" fontId="40" fillId="3" borderId="1" xfId="17" applyFont="1" applyFill="1" applyBorder="1" applyAlignment="1">
      <alignment horizontal="center"/>
    </xf>
    <xf numFmtId="189" fontId="38" fillId="3" borderId="1" xfId="17" applyNumberFormat="1" applyFont="1" applyFill="1" applyBorder="1" applyAlignment="1"/>
    <xf numFmtId="0" fontId="38" fillId="0" borderId="1" xfId="17" applyFont="1" applyFill="1" applyBorder="1" applyAlignment="1">
      <alignment horizontal="justify"/>
    </xf>
    <xf numFmtId="0" fontId="38" fillId="3" borderId="1" xfId="17" applyFont="1" applyFill="1" applyBorder="1" applyAlignment="1"/>
    <xf numFmtId="3" fontId="41" fillId="0" borderId="1" xfId="17" applyNumberFormat="1" applyFont="1" applyFill="1" applyBorder="1" applyAlignment="1">
      <alignment horizontal="right" wrapText="1"/>
    </xf>
    <xf numFmtId="0" fontId="38" fillId="0" borderId="1" xfId="17" applyFont="1" applyFill="1" applyBorder="1" applyAlignment="1">
      <alignment horizontal="justify" wrapText="1"/>
    </xf>
    <xf numFmtId="0" fontId="39" fillId="0" borderId="1" xfId="17" applyFont="1" applyFill="1" applyBorder="1" applyAlignment="1">
      <alignment horizontal="left" wrapText="1"/>
    </xf>
    <xf numFmtId="3" fontId="39" fillId="0" borderId="1" xfId="17" applyNumberFormat="1" applyFont="1" applyFill="1" applyBorder="1" applyAlignment="1">
      <alignment horizontal="right" wrapText="1"/>
    </xf>
    <xf numFmtId="0" fontId="39" fillId="0" borderId="1" xfId="17" applyFont="1" applyFill="1" applyBorder="1" applyAlignment="1">
      <alignment horizontal="left"/>
    </xf>
    <xf numFmtId="3" fontId="39" fillId="0" borderId="1" xfId="4" applyNumberFormat="1" applyFont="1" applyFill="1" applyBorder="1" applyAlignment="1">
      <alignment horizontal="right"/>
    </xf>
    <xf numFmtId="0" fontId="49" fillId="0" borderId="1" xfId="17" applyFont="1" applyFill="1" applyBorder="1" applyAlignment="1">
      <alignment horizontal="center"/>
    </xf>
    <xf numFmtId="0" fontId="41" fillId="0" borderId="1" xfId="17" applyFont="1" applyFill="1" applyBorder="1" applyAlignment="1">
      <alignment wrapText="1"/>
    </xf>
    <xf numFmtId="0" fontId="50" fillId="0" borderId="1" xfId="17" applyFont="1" applyFill="1" applyBorder="1" applyAlignment="1">
      <alignment horizontal="center"/>
    </xf>
    <xf numFmtId="0" fontId="49" fillId="0" borderId="1" xfId="17" applyFont="1" applyFill="1" applyBorder="1" applyAlignment="1"/>
    <xf numFmtId="0" fontId="49" fillId="0" borderId="1" xfId="17" applyFont="1" applyFill="1" applyBorder="1" applyAlignment="1">
      <alignment wrapText="1"/>
    </xf>
    <xf numFmtId="0" fontId="50" fillId="3" borderId="1" xfId="17" applyFont="1" applyFill="1" applyBorder="1" applyAlignment="1">
      <alignment horizontal="center"/>
    </xf>
    <xf numFmtId="0" fontId="49" fillId="3" borderId="1" xfId="17" applyFont="1" applyFill="1" applyBorder="1" applyAlignment="1"/>
    <xf numFmtId="0" fontId="49" fillId="0" borderId="1" xfId="17" applyFont="1" applyFill="1" applyBorder="1" applyAlignment="1">
      <alignment horizontal="justify"/>
    </xf>
    <xf numFmtId="0" fontId="49" fillId="0" borderId="0" xfId="17" applyFont="1" applyFill="1" applyAlignment="1"/>
    <xf numFmtId="0" fontId="42" fillId="0" borderId="1" xfId="17" applyFont="1" applyFill="1" applyBorder="1" applyAlignment="1">
      <alignment horizontal="center"/>
    </xf>
    <xf numFmtId="0" fontId="43" fillId="0" borderId="1" xfId="17" applyFont="1" applyFill="1" applyBorder="1" applyAlignment="1">
      <alignment wrapText="1"/>
    </xf>
    <xf numFmtId="0" fontId="43" fillId="0" borderId="1" xfId="17" applyFont="1" applyFill="1" applyBorder="1" applyAlignment="1">
      <alignment horizontal="left" wrapText="1"/>
    </xf>
    <xf numFmtId="3" fontId="43" fillId="0" borderId="1" xfId="17" applyNumberFormat="1" applyFont="1" applyFill="1" applyBorder="1" applyAlignment="1">
      <alignment horizontal="right" wrapText="1"/>
    </xf>
    <xf numFmtId="0" fontId="44" fillId="0" borderId="1" xfId="17" applyFont="1" applyFill="1" applyBorder="1" applyAlignment="1">
      <alignment horizontal="center"/>
    </xf>
    <xf numFmtId="0" fontId="42" fillId="0" borderId="1" xfId="17" applyFont="1" applyFill="1" applyBorder="1" applyAlignment="1"/>
    <xf numFmtId="0" fontId="44" fillId="3" borderId="1" xfId="17" applyFont="1" applyFill="1" applyBorder="1" applyAlignment="1">
      <alignment horizontal="center"/>
    </xf>
    <xf numFmtId="0" fontId="42" fillId="3" borderId="1" xfId="17" applyFont="1" applyFill="1" applyBorder="1" applyAlignment="1"/>
    <xf numFmtId="0" fontId="42" fillId="0" borderId="0" xfId="17" applyFont="1" applyFill="1" applyAlignment="1"/>
    <xf numFmtId="0" fontId="41" fillId="0" borderId="1" xfId="16" applyFont="1" applyFill="1" applyBorder="1" applyAlignment="1">
      <alignment horizontal="left" wrapText="1"/>
    </xf>
    <xf numFmtId="0" fontId="51" fillId="0" borderId="1" xfId="17" applyFont="1" applyFill="1" applyBorder="1" applyAlignment="1">
      <alignment horizontal="center"/>
    </xf>
    <xf numFmtId="0" fontId="45" fillId="0" borderId="1" xfId="17" applyFont="1" applyFill="1" applyBorder="1" applyAlignment="1">
      <alignment wrapText="1"/>
    </xf>
    <xf numFmtId="0" fontId="45" fillId="0" borderId="1" xfId="16" applyFont="1" applyFill="1" applyBorder="1" applyAlignment="1">
      <alignment horizontal="left" wrapText="1"/>
    </xf>
    <xf numFmtId="0" fontId="52" fillId="0" borderId="1" xfId="17" applyFont="1" applyFill="1" applyBorder="1" applyAlignment="1">
      <alignment horizontal="center"/>
    </xf>
    <xf numFmtId="0" fontId="52" fillId="3" borderId="1" xfId="17" applyFont="1" applyFill="1" applyBorder="1" applyAlignment="1">
      <alignment horizontal="center"/>
    </xf>
    <xf numFmtId="0" fontId="51" fillId="3" borderId="1" xfId="17" applyFont="1" applyFill="1" applyBorder="1" applyAlignment="1"/>
    <xf numFmtId="0" fontId="51" fillId="0" borderId="1" xfId="17" applyFont="1" applyFill="1" applyBorder="1" applyAlignment="1">
      <alignment horizontal="justify" wrapText="1"/>
    </xf>
    <xf numFmtId="0" fontId="51" fillId="0" borderId="0" xfId="17" applyFont="1" applyFill="1" applyAlignment="1"/>
    <xf numFmtId="0" fontId="48" fillId="0" borderId="1" xfId="17" applyFont="1" applyFill="1" applyBorder="1" applyAlignment="1">
      <alignment horizontal="left" wrapText="1"/>
    </xf>
    <xf numFmtId="3" fontId="43" fillId="0" borderId="1" xfId="4" applyNumberFormat="1" applyFont="1" applyFill="1" applyBorder="1" applyAlignment="1">
      <alignment horizontal="right"/>
    </xf>
    <xf numFmtId="0" fontId="42" fillId="0" borderId="1" xfId="17" applyFont="1" applyFill="1" applyBorder="1" applyAlignment="1">
      <alignment horizontal="justify" wrapText="1"/>
    </xf>
    <xf numFmtId="0" fontId="42" fillId="0" borderId="1" xfId="17" applyFont="1" applyFill="1" applyBorder="1" applyAlignment="1">
      <alignment horizontal="justify"/>
    </xf>
    <xf numFmtId="0" fontId="45" fillId="0" borderId="1" xfId="17" applyFont="1" applyFill="1" applyBorder="1" applyAlignment="1">
      <alignment horizontal="left" wrapText="1"/>
    </xf>
    <xf numFmtId="3" fontId="45" fillId="0" borderId="1" xfId="17" applyNumberFormat="1" applyFont="1" applyFill="1" applyBorder="1" applyAlignment="1">
      <alignment horizontal="right" wrapText="1"/>
    </xf>
    <xf numFmtId="3" fontId="41" fillId="0" borderId="1" xfId="4" applyNumberFormat="1" applyFont="1" applyFill="1" applyBorder="1" applyAlignment="1">
      <alignment horizontal="right" wrapText="1"/>
    </xf>
    <xf numFmtId="0" fontId="38" fillId="0" borderId="1" xfId="17" applyFont="1" applyFill="1" applyBorder="1" applyAlignment="1"/>
    <xf numFmtId="49" fontId="41" fillId="0" borderId="1" xfId="17" applyNumberFormat="1" applyFont="1" applyFill="1" applyBorder="1" applyAlignment="1">
      <alignment horizontal="left" wrapText="1"/>
    </xf>
    <xf numFmtId="3" fontId="41" fillId="0" borderId="1" xfId="17" applyNumberFormat="1" applyFont="1" applyFill="1" applyBorder="1" applyAlignment="1">
      <alignment horizontal="right" shrinkToFit="1"/>
    </xf>
    <xf numFmtId="0" fontId="43" fillId="0" borderId="1" xfId="16" applyFont="1" applyFill="1" applyBorder="1" applyAlignment="1">
      <alignment horizontal="left" wrapText="1"/>
    </xf>
    <xf numFmtId="0" fontId="42" fillId="0" borderId="1" xfId="17" applyFont="1" applyFill="1" applyBorder="1" applyAlignment="1">
      <alignment wrapText="1"/>
    </xf>
    <xf numFmtId="3" fontId="39" fillId="0" borderId="1" xfId="17" applyNumberFormat="1" applyFont="1" applyFill="1" applyBorder="1" applyAlignment="1">
      <alignment horizontal="right"/>
    </xf>
    <xf numFmtId="0" fontId="39" fillId="0" borderId="1" xfId="17" applyFont="1" applyFill="1" applyBorder="1" applyAlignment="1"/>
    <xf numFmtId="0" fontId="43" fillId="0" borderId="1" xfId="17" applyFont="1" applyFill="1" applyBorder="1" applyAlignment="1"/>
    <xf numFmtId="0" fontId="42" fillId="0" borderId="1" xfId="17" applyFont="1" applyFill="1" applyBorder="1" applyAlignment="1">
      <alignment horizontal="left" wrapText="1"/>
    </xf>
    <xf numFmtId="0" fontId="41" fillId="0" borderId="1" xfId="17" applyFont="1" applyFill="1" applyBorder="1" applyAlignment="1">
      <alignment horizontal="left" wrapText="1" readingOrder="1"/>
    </xf>
    <xf numFmtId="0" fontId="51" fillId="0" borderId="1" xfId="17" applyFont="1" applyFill="1" applyBorder="1" applyAlignment="1"/>
    <xf numFmtId="0" fontId="45" fillId="0" borderId="1" xfId="17" applyFont="1" applyFill="1" applyBorder="1" applyAlignment="1"/>
    <xf numFmtId="0" fontId="38" fillId="0" borderId="15" xfId="17" applyFont="1" applyFill="1" applyBorder="1" applyAlignment="1">
      <alignment horizontal="justify"/>
    </xf>
    <xf numFmtId="0" fontId="38" fillId="0" borderId="15" xfId="17" applyFont="1" applyFill="1" applyBorder="1" applyAlignment="1"/>
    <xf numFmtId="0" fontId="39" fillId="0" borderId="15" xfId="17" applyFont="1" applyFill="1" applyBorder="1" applyAlignment="1"/>
    <xf numFmtId="0" fontId="41" fillId="0" borderId="15" xfId="17" applyFont="1" applyFill="1" applyBorder="1" applyAlignment="1">
      <alignment horizontal="left" wrapText="1"/>
    </xf>
    <xf numFmtId="3" fontId="41" fillId="0" borderId="15" xfId="17" applyNumberFormat="1" applyFont="1" applyFill="1" applyBorder="1" applyAlignment="1">
      <alignment horizontal="right"/>
    </xf>
    <xf numFmtId="0" fontId="40" fillId="0" borderId="15" xfId="17" applyFont="1" applyFill="1" applyBorder="1" applyAlignment="1">
      <alignment horizontal="center"/>
    </xf>
    <xf numFmtId="0" fontId="38" fillId="0" borderId="15" xfId="17" applyFont="1" applyFill="1" applyBorder="1" applyAlignment="1">
      <alignment wrapText="1"/>
    </xf>
    <xf numFmtId="0" fontId="40" fillId="3" borderId="15" xfId="17" applyFont="1" applyFill="1" applyBorder="1" applyAlignment="1">
      <alignment horizontal="center"/>
    </xf>
    <xf numFmtId="0" fontId="38" fillId="3" borderId="15" xfId="17" applyFont="1" applyFill="1" applyBorder="1" applyAlignment="1"/>
    <xf numFmtId="0" fontId="38" fillId="0" borderId="0" xfId="17" applyFont="1" applyFill="1" applyBorder="1"/>
    <xf numFmtId="3" fontId="38" fillId="0" borderId="0" xfId="17" applyNumberFormat="1" applyFont="1" applyFill="1"/>
    <xf numFmtId="0" fontId="38" fillId="0" borderId="0" xfId="17" applyFont="1" applyFill="1" applyBorder="1" applyAlignment="1">
      <alignment horizontal="center"/>
    </xf>
    <xf numFmtId="0" fontId="38" fillId="0" borderId="87" xfId="17" applyFont="1" applyFill="1" applyBorder="1" applyAlignment="1">
      <alignment wrapText="1"/>
    </xf>
    <xf numFmtId="0" fontId="45" fillId="0" borderId="58" xfId="17" applyFont="1" applyFill="1" applyBorder="1" applyAlignment="1">
      <alignment horizontal="left" wrapText="1"/>
    </xf>
    <xf numFmtId="3" fontId="45" fillId="0" borderId="58" xfId="4" applyNumberFormat="1" applyFont="1" applyFill="1" applyBorder="1"/>
    <xf numFmtId="0" fontId="39" fillId="0" borderId="51" xfId="17" applyFont="1" applyFill="1" applyBorder="1" applyAlignment="1">
      <alignment horizontal="left" wrapText="1"/>
    </xf>
    <xf numFmtId="3" fontId="39" fillId="0" borderId="51" xfId="4" applyNumberFormat="1" applyFont="1" applyFill="1" applyBorder="1" applyAlignment="1">
      <alignment horizontal="right"/>
    </xf>
    <xf numFmtId="0" fontId="38" fillId="0" borderId="51" xfId="17" applyFont="1" applyFill="1" applyBorder="1"/>
    <xf numFmtId="0" fontId="46" fillId="0" borderId="64" xfId="17" applyFont="1" applyFill="1" applyBorder="1" applyAlignment="1">
      <alignment horizontal="left" wrapText="1"/>
    </xf>
    <xf numFmtId="3" fontId="46" fillId="0" borderId="64" xfId="4" applyNumberFormat="1" applyFont="1" applyFill="1" applyBorder="1"/>
    <xf numFmtId="0" fontId="46" fillId="0" borderId="64" xfId="17" applyFont="1" applyFill="1" applyBorder="1"/>
    <xf numFmtId="0" fontId="55" fillId="0" borderId="89" xfId="15" applyFont="1" applyFill="1" applyBorder="1" applyAlignment="1">
      <alignment horizontal="center" vertical="top" wrapText="1"/>
    </xf>
    <xf numFmtId="189" fontId="41" fillId="0" borderId="90" xfId="15" applyNumberFormat="1" applyFont="1" applyFill="1" applyBorder="1" applyAlignment="1">
      <alignment horizontal="center" vertical="top" wrapText="1"/>
    </xf>
    <xf numFmtId="0" fontId="40" fillId="0" borderId="2" xfId="17" applyFont="1" applyFill="1" applyBorder="1" applyAlignment="1">
      <alignment horizontal="center"/>
    </xf>
    <xf numFmtId="189" fontId="39" fillId="0" borderId="3" xfId="17" applyNumberFormat="1" applyFont="1" applyFill="1" applyBorder="1" applyAlignment="1">
      <alignment horizontal="center"/>
    </xf>
    <xf numFmtId="0" fontId="50" fillId="0" borderId="2" xfId="17" applyFont="1" applyFill="1" applyBorder="1" applyAlignment="1">
      <alignment horizontal="center"/>
    </xf>
    <xf numFmtId="189" fontId="41" fillId="0" borderId="3" xfId="17" applyNumberFormat="1" applyFont="1" applyFill="1" applyBorder="1" applyAlignment="1">
      <alignment horizontal="center"/>
    </xf>
    <xf numFmtId="189" fontId="43" fillId="0" borderId="3" xfId="17" applyNumberFormat="1" applyFont="1" applyFill="1" applyBorder="1" applyAlignment="1">
      <alignment horizontal="center"/>
    </xf>
    <xf numFmtId="0" fontId="52" fillId="0" borderId="2" xfId="17" applyFont="1" applyFill="1" applyBorder="1" applyAlignment="1">
      <alignment horizontal="center"/>
    </xf>
    <xf numFmtId="189" fontId="45" fillId="0" borderId="3" xfId="17" applyNumberFormat="1" applyFont="1" applyFill="1" applyBorder="1" applyAlignment="1">
      <alignment horizontal="center"/>
    </xf>
    <xf numFmtId="0" fontId="42" fillId="0" borderId="2" xfId="17" applyFont="1" applyFill="1" applyBorder="1" applyAlignment="1"/>
    <xf numFmtId="189" fontId="43" fillId="0" borderId="3" xfId="17" applyNumberFormat="1" applyFont="1" applyFill="1" applyBorder="1" applyAlignment="1"/>
    <xf numFmtId="0" fontId="44" fillId="0" borderId="2" xfId="17" applyFont="1" applyFill="1" applyBorder="1" applyAlignment="1">
      <alignment horizontal="center"/>
    </xf>
    <xf numFmtId="0" fontId="40" fillId="0" borderId="91" xfId="17" applyFont="1" applyFill="1" applyBorder="1" applyAlignment="1">
      <alignment horizontal="center"/>
    </xf>
    <xf numFmtId="189" fontId="39" fillId="0" borderId="92" xfId="17" applyNumberFormat="1" applyFont="1" applyFill="1" applyBorder="1" applyAlignment="1">
      <alignment horizontal="center"/>
    </xf>
    <xf numFmtId="0" fontId="47" fillId="0" borderId="0" xfId="0" applyFont="1"/>
    <xf numFmtId="0" fontId="49" fillId="0" borderId="0" xfId="0" applyFont="1"/>
    <xf numFmtId="3" fontId="41" fillId="0" borderId="0" xfId="1" applyNumberFormat="1" applyFont="1" applyAlignment="1">
      <alignment horizontal="right"/>
    </xf>
    <xf numFmtId="0" fontId="50" fillId="0" borderId="0" xfId="0" applyFont="1" applyAlignment="1">
      <alignment horizontal="center"/>
    </xf>
    <xf numFmtId="0" fontId="47" fillId="0" borderId="17" xfId="0" applyFont="1" applyBorder="1" applyAlignment="1">
      <alignment horizontal="center" vertical="center"/>
    </xf>
    <xf numFmtId="0" fontId="47" fillId="0" borderId="17" xfId="0" applyFont="1" applyBorder="1" applyAlignment="1">
      <alignment horizontal="center" vertical="center" wrapText="1"/>
    </xf>
    <xf numFmtId="0" fontId="47" fillId="3" borderId="17" xfId="0" applyFont="1" applyFill="1" applyBorder="1"/>
    <xf numFmtId="0" fontId="41" fillId="3" borderId="16" xfId="0" applyFont="1" applyFill="1" applyBorder="1" applyAlignment="1">
      <alignment vertical="center" wrapText="1"/>
    </xf>
    <xf numFmtId="3" fontId="41" fillId="3" borderId="16" xfId="1" applyNumberFormat="1" applyFont="1" applyFill="1" applyBorder="1" applyAlignment="1">
      <alignment horizontal="right" vertical="center"/>
    </xf>
    <xf numFmtId="0" fontId="49" fillId="3" borderId="11" xfId="0" applyFont="1" applyFill="1" applyBorder="1"/>
    <xf numFmtId="0" fontId="49" fillId="3" borderId="11" xfId="0" applyFont="1" applyFill="1" applyBorder="1" applyAlignment="1">
      <alignment vertical="center"/>
    </xf>
    <xf numFmtId="0" fontId="49" fillId="0" borderId="0" xfId="0" applyFont="1" applyAlignment="1">
      <alignment vertical="center"/>
    </xf>
    <xf numFmtId="0" fontId="49" fillId="0" borderId="1" xfId="0" applyFont="1" applyBorder="1" applyAlignment="1">
      <alignment horizontal="left" vertical="center" wrapText="1"/>
    </xf>
    <xf numFmtId="0" fontId="50" fillId="0" borderId="1" xfId="0" applyFont="1" applyBorder="1" applyAlignment="1">
      <alignment horizontal="center"/>
    </xf>
    <xf numFmtId="0" fontId="49" fillId="0" borderId="1" xfId="0" applyFont="1" applyBorder="1" applyAlignment="1">
      <alignment vertical="center" wrapText="1"/>
    </xf>
    <xf numFmtId="0" fontId="49" fillId="3" borderId="1" xfId="0" applyFont="1" applyFill="1" applyBorder="1" applyAlignment="1">
      <alignment vertical="center"/>
    </xf>
    <xf numFmtId="3" fontId="41" fillId="0" borderId="1" xfId="1" applyNumberFormat="1" applyFont="1" applyBorder="1" applyAlignment="1">
      <alignment horizontal="right" vertical="center"/>
    </xf>
    <xf numFmtId="0" fontId="49" fillId="0" borderId="1" xfId="0" applyFont="1" applyFill="1" applyBorder="1" applyAlignment="1">
      <alignment horizontal="center" vertical="center"/>
    </xf>
    <xf numFmtId="0" fontId="49" fillId="0" borderId="1" xfId="0" applyFont="1" applyFill="1" applyBorder="1" applyAlignment="1">
      <alignment horizontal="left" vertical="center" wrapText="1"/>
    </xf>
    <xf numFmtId="3" fontId="41" fillId="0" borderId="1" xfId="1" applyNumberFormat="1" applyFont="1" applyFill="1" applyBorder="1" applyAlignment="1">
      <alignment horizontal="right" vertical="center"/>
    </xf>
    <xf numFmtId="0" fontId="50" fillId="0" borderId="1" xfId="0" applyFont="1" applyFill="1" applyBorder="1" applyAlignment="1">
      <alignment horizontal="center"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49" fillId="0" borderId="0" xfId="0" applyFont="1" applyFill="1" applyAlignment="1">
      <alignment vertical="center"/>
    </xf>
    <xf numFmtId="0" fontId="49" fillId="0" borderId="1" xfId="0" applyFont="1" applyBorder="1" applyAlignment="1">
      <alignment vertical="center"/>
    </xf>
    <xf numFmtId="3" fontId="41" fillId="3" borderId="1" xfId="1" applyNumberFormat="1" applyFont="1" applyFill="1" applyBorder="1" applyAlignment="1">
      <alignment horizontal="right" vertical="center"/>
    </xf>
    <xf numFmtId="0" fontId="56" fillId="0" borderId="1" xfId="0" applyFont="1" applyBorder="1" applyAlignment="1">
      <alignment horizontal="left" vertical="center"/>
    </xf>
    <xf numFmtId="0" fontId="49" fillId="0" borderId="0" xfId="0" applyFont="1" applyBorder="1" applyAlignment="1">
      <alignment vertical="center"/>
    </xf>
    <xf numFmtId="3" fontId="41" fillId="0" borderId="1" xfId="0" applyNumberFormat="1" applyFont="1" applyBorder="1" applyAlignment="1">
      <alignment horizontal="right" vertical="center"/>
    </xf>
    <xf numFmtId="0" fontId="49" fillId="0" borderId="20" xfId="0" applyFont="1" applyBorder="1" applyAlignment="1">
      <alignment horizontal="center" vertical="center"/>
    </xf>
    <xf numFmtId="0" fontId="49" fillId="0" borderId="20" xfId="0" applyFont="1" applyBorder="1" applyAlignment="1">
      <alignment horizontal="left" vertical="center"/>
    </xf>
    <xf numFmtId="0" fontId="41" fillId="0" borderId="20" xfId="2" applyFont="1" applyBorder="1" applyAlignment="1">
      <alignment vertical="center" wrapText="1"/>
    </xf>
    <xf numFmtId="3" fontId="41" fillId="0" borderId="20" xfId="2" applyNumberFormat="1" applyFont="1" applyBorder="1" applyAlignment="1">
      <alignment horizontal="right" vertical="center" wrapText="1"/>
    </xf>
    <xf numFmtId="0" fontId="50" fillId="0" borderId="20" xfId="0" applyFont="1" applyBorder="1" applyAlignment="1">
      <alignment horizontal="center"/>
    </xf>
    <xf numFmtId="0" fontId="50" fillId="0" borderId="20" xfId="0" applyFont="1" applyBorder="1" applyAlignment="1">
      <alignment horizontal="center" vertical="center"/>
    </xf>
    <xf numFmtId="0" fontId="49" fillId="0" borderId="20" xfId="0" applyFont="1" applyBorder="1" applyAlignment="1">
      <alignment vertical="center" wrapText="1"/>
    </xf>
    <xf numFmtId="0" fontId="49" fillId="3" borderId="20" xfId="0" applyFont="1" applyFill="1" applyBorder="1" applyAlignment="1">
      <alignment vertical="center"/>
    </xf>
    <xf numFmtId="0" fontId="49" fillId="0" borderId="0" xfId="0" applyFont="1" applyBorder="1" applyAlignment="1">
      <alignment horizontal="center" vertical="center"/>
    </xf>
    <xf numFmtId="0" fontId="49" fillId="0" borderId="0" xfId="0" applyFont="1" applyBorder="1" applyAlignment="1">
      <alignment horizontal="left" vertical="center"/>
    </xf>
    <xf numFmtId="0" fontId="41" fillId="0" borderId="0" xfId="2" applyFont="1" applyBorder="1" applyAlignment="1">
      <alignment vertical="center" wrapText="1"/>
    </xf>
    <xf numFmtId="3" fontId="41" fillId="0" borderId="0" xfId="2" applyNumberFormat="1" applyFont="1" applyBorder="1" applyAlignment="1">
      <alignment horizontal="right" vertical="center" wrapText="1"/>
    </xf>
    <xf numFmtId="0" fontId="50" fillId="0" borderId="0" xfId="0" applyFont="1" applyBorder="1" applyAlignment="1">
      <alignment horizontal="center"/>
    </xf>
    <xf numFmtId="0" fontId="50" fillId="0" borderId="0" xfId="0" applyFont="1" applyBorder="1" applyAlignment="1">
      <alignment horizontal="center" vertical="center"/>
    </xf>
    <xf numFmtId="0" fontId="49" fillId="0" borderId="0" xfId="0" applyFont="1" applyBorder="1" applyAlignment="1">
      <alignment vertical="center" wrapText="1"/>
    </xf>
    <xf numFmtId="0" fontId="49" fillId="3" borderId="0" xfId="0" applyFont="1" applyFill="1" applyBorder="1" applyAlignment="1">
      <alignment vertical="center"/>
    </xf>
    <xf numFmtId="0" fontId="49" fillId="0" borderId="0" xfId="0" applyFont="1" applyBorder="1" applyAlignment="1">
      <alignment horizontal="center"/>
    </xf>
    <xf numFmtId="3" fontId="49" fillId="0" borderId="0" xfId="1" applyNumberFormat="1" applyFont="1" applyBorder="1"/>
    <xf numFmtId="0" fontId="49" fillId="0" borderId="0" xfId="0" applyFont="1" applyBorder="1"/>
    <xf numFmtId="0" fontId="49" fillId="0" borderId="14" xfId="0" applyFont="1" applyBorder="1"/>
    <xf numFmtId="0" fontId="49" fillId="0" borderId="87" xfId="0" applyFont="1" applyBorder="1" applyAlignment="1">
      <alignment wrapText="1"/>
    </xf>
    <xf numFmtId="0" fontId="41" fillId="0" borderId="58" xfId="0" applyFont="1" applyBorder="1" applyAlignment="1">
      <alignment wrapText="1"/>
    </xf>
    <xf numFmtId="3" fontId="41" fillId="0" borderId="58" xfId="1" applyNumberFormat="1" applyFont="1" applyBorder="1"/>
    <xf numFmtId="3" fontId="41" fillId="0" borderId="51" xfId="1" applyNumberFormat="1" applyFont="1" applyBorder="1" applyAlignment="1">
      <alignment horizontal="right"/>
    </xf>
    <xf numFmtId="0" fontId="49" fillId="0" borderId="51" xfId="0" applyFont="1" applyBorder="1"/>
    <xf numFmtId="0" fontId="47" fillId="0" borderId="64" xfId="0" applyFont="1" applyBorder="1" applyAlignment="1">
      <alignment wrapText="1"/>
    </xf>
    <xf numFmtId="3" fontId="47" fillId="0" borderId="64" xfId="1" applyNumberFormat="1" applyFont="1" applyBorder="1"/>
    <xf numFmtId="0" fontId="47" fillId="0" borderId="64" xfId="0" applyFont="1" applyBorder="1"/>
    <xf numFmtId="0" fontId="51" fillId="0" borderId="1" xfId="0" applyFont="1" applyBorder="1" applyAlignment="1">
      <alignment vertical="center" wrapText="1"/>
    </xf>
    <xf numFmtId="0" fontId="45" fillId="0" borderId="1" xfId="0" applyFont="1" applyBorder="1" applyAlignment="1">
      <alignment horizontal="center" vertical="center"/>
    </xf>
    <xf numFmtId="0" fontId="45" fillId="0" borderId="1" xfId="0" applyFont="1" applyBorder="1" applyAlignment="1">
      <alignment horizontal="left" vertical="center"/>
    </xf>
    <xf numFmtId="0" fontId="45" fillId="0" borderId="1" xfId="0" applyFont="1" applyBorder="1" applyAlignment="1">
      <alignment vertical="top" wrapText="1"/>
    </xf>
    <xf numFmtId="3" fontId="45" fillId="0" borderId="1" xfId="0" applyNumberFormat="1" applyFont="1" applyBorder="1" applyAlignment="1">
      <alignment horizontal="right" vertical="top" wrapText="1"/>
    </xf>
    <xf numFmtId="0" fontId="57" fillId="0" borderId="3" xfId="0" applyFont="1" applyBorder="1" applyAlignment="1">
      <alignment horizontal="center"/>
    </xf>
    <xf numFmtId="0" fontId="57" fillId="0" borderId="1" xfId="0" applyFont="1" applyBorder="1" applyAlignment="1">
      <alignment horizontal="center"/>
    </xf>
    <xf numFmtId="0" fontId="57" fillId="0" borderId="1" xfId="0" applyFont="1" applyBorder="1" applyAlignment="1">
      <alignment horizontal="center" vertical="center"/>
    </xf>
    <xf numFmtId="0" fontId="57" fillId="0" borderId="1" xfId="0" applyFont="1" applyBorder="1" applyAlignment="1">
      <alignment vertical="center" wrapText="1"/>
    </xf>
    <xf numFmtId="0" fontId="51" fillId="3" borderId="1" xfId="0" applyFont="1" applyFill="1" applyBorder="1" applyAlignment="1">
      <alignment vertical="center"/>
    </xf>
    <xf numFmtId="0" fontId="57" fillId="3" borderId="1" xfId="0" applyFont="1" applyFill="1" applyBorder="1" applyAlignment="1">
      <alignment vertical="center"/>
    </xf>
    <xf numFmtId="0" fontId="57" fillId="0" borderId="0" xfId="0" applyFont="1" applyBorder="1" applyAlignment="1">
      <alignment vertical="center"/>
    </xf>
    <xf numFmtId="0" fontId="45" fillId="3" borderId="1" xfId="0" applyFont="1" applyFill="1" applyBorder="1" applyAlignment="1">
      <alignment vertical="center"/>
    </xf>
    <xf numFmtId="0" fontId="45" fillId="0" borderId="1" xfId="0" applyFont="1" applyBorder="1"/>
    <xf numFmtId="3" fontId="45" fillId="0" borderId="1" xfId="0" applyNumberFormat="1" applyFont="1" applyBorder="1" applyAlignment="1">
      <alignment horizontal="right"/>
    </xf>
    <xf numFmtId="0" fontId="45" fillId="0" borderId="1" xfId="0" applyFont="1" applyBorder="1" applyAlignment="1">
      <alignment vertical="center" wrapText="1"/>
    </xf>
    <xf numFmtId="0" fontId="51" fillId="0" borderId="1" xfId="0" applyFont="1" applyBorder="1" applyAlignment="1">
      <alignment horizontal="center" vertical="center"/>
    </xf>
    <xf numFmtId="0" fontId="51" fillId="0" borderId="1" xfId="0" applyFont="1" applyBorder="1" applyAlignment="1">
      <alignment horizontal="left" vertical="center"/>
    </xf>
    <xf numFmtId="0" fontId="45" fillId="0" borderId="1" xfId="2" applyFont="1" applyBorder="1" applyAlignment="1">
      <alignment vertical="center" wrapText="1"/>
    </xf>
    <xf numFmtId="3" fontId="45" fillId="0" borderId="1" xfId="2" applyNumberFormat="1" applyFont="1" applyBorder="1" applyAlignment="1">
      <alignment horizontal="right" vertical="center" wrapText="1"/>
    </xf>
    <xf numFmtId="0" fontId="52" fillId="0" borderId="3" xfId="0" applyFont="1" applyBorder="1" applyAlignment="1">
      <alignment horizontal="center"/>
    </xf>
    <xf numFmtId="0" fontId="52" fillId="0" borderId="1" xfId="0" applyFont="1" applyBorder="1" applyAlignment="1">
      <alignment horizontal="center"/>
    </xf>
    <xf numFmtId="0" fontId="52" fillId="0" borderId="1" xfId="0" applyFont="1" applyBorder="1" applyAlignment="1">
      <alignment horizontal="center" vertical="center"/>
    </xf>
    <xf numFmtId="0" fontId="51" fillId="0" borderId="0" xfId="0" applyFont="1" applyBorder="1" applyAlignment="1">
      <alignment vertical="center"/>
    </xf>
    <xf numFmtId="0" fontId="51" fillId="0" borderId="15" xfId="0" applyFont="1" applyBorder="1" applyAlignment="1">
      <alignment horizontal="center" vertical="center"/>
    </xf>
    <xf numFmtId="0" fontId="51" fillId="0" borderId="15" xfId="0" applyFont="1" applyBorder="1" applyAlignment="1">
      <alignment horizontal="left" vertical="center"/>
    </xf>
    <xf numFmtId="0" fontId="45" fillId="0" borderId="15" xfId="2" applyFont="1" applyBorder="1" applyAlignment="1">
      <alignment vertical="center" wrapText="1"/>
    </xf>
    <xf numFmtId="3" fontId="45" fillId="0" borderId="15" xfId="2" applyNumberFormat="1" applyFont="1" applyBorder="1" applyAlignment="1">
      <alignment horizontal="right" vertical="center" wrapText="1"/>
    </xf>
    <xf numFmtId="0" fontId="52" fillId="0" borderId="92" xfId="0" applyFont="1" applyBorder="1" applyAlignment="1">
      <alignment horizontal="center"/>
    </xf>
    <xf numFmtId="0" fontId="52" fillId="0" borderId="15" xfId="0" applyFont="1" applyBorder="1" applyAlignment="1">
      <alignment horizontal="center"/>
    </xf>
    <xf numFmtId="0" fontId="52" fillId="0" borderId="15" xfId="0" applyFont="1" applyBorder="1" applyAlignment="1">
      <alignment horizontal="center" vertical="center"/>
    </xf>
    <xf numFmtId="0" fontId="51" fillId="0" borderId="15" xfId="0" applyFont="1" applyBorder="1" applyAlignment="1">
      <alignment vertical="center" wrapText="1"/>
    </xf>
    <xf numFmtId="0" fontId="51" fillId="3" borderId="15" xfId="0" applyFont="1" applyFill="1" applyBorder="1" applyAlignment="1">
      <alignment vertical="center"/>
    </xf>
    <xf numFmtId="0" fontId="49" fillId="3" borderId="1" xfId="0" applyFont="1" applyFill="1" applyBorder="1" applyAlignment="1">
      <alignment horizontal="center" vertical="center"/>
    </xf>
    <xf numFmtId="0" fontId="49" fillId="3" borderId="1" xfId="0" applyFont="1" applyFill="1" applyBorder="1" applyAlignment="1">
      <alignment horizontal="left" vertical="center" wrapText="1"/>
    </xf>
    <xf numFmtId="0" fontId="50" fillId="3" borderId="1" xfId="0" applyFont="1" applyFill="1" applyBorder="1" applyAlignment="1">
      <alignment horizontal="center" vertical="center"/>
    </xf>
    <xf numFmtId="0" fontId="49" fillId="3" borderId="1" xfId="0" applyFont="1" applyFill="1" applyBorder="1" applyAlignment="1">
      <alignment vertical="center" wrapText="1"/>
    </xf>
    <xf numFmtId="0" fontId="40" fillId="3" borderId="1" xfId="0" applyFont="1" applyFill="1" applyBorder="1" applyAlignment="1">
      <alignment horizontal="center" vertical="center"/>
    </xf>
    <xf numFmtId="0" fontId="49" fillId="3" borderId="0" xfId="0" applyFont="1" applyFill="1" applyAlignment="1">
      <alignment vertical="center"/>
    </xf>
    <xf numFmtId="0" fontId="49" fillId="3" borderId="16" xfId="0" applyFont="1" applyFill="1" applyBorder="1" applyAlignment="1">
      <alignment horizontal="center" vertical="center"/>
    </xf>
    <xf numFmtId="0" fontId="49" fillId="3" borderId="16" xfId="0" applyFont="1" applyFill="1" applyBorder="1" applyAlignment="1">
      <alignment horizontal="left" vertical="center" wrapText="1"/>
    </xf>
    <xf numFmtId="0" fontId="50" fillId="3" borderId="16" xfId="0" applyFont="1" applyFill="1" applyBorder="1" applyAlignment="1">
      <alignment horizontal="center" vertical="center"/>
    </xf>
    <xf numFmtId="0" fontId="49" fillId="3" borderId="16" xfId="0" applyFont="1" applyFill="1" applyBorder="1" applyAlignment="1">
      <alignment vertical="center" wrapText="1"/>
    </xf>
    <xf numFmtId="0" fontId="40" fillId="3" borderId="16" xfId="0" applyFont="1" applyFill="1" applyBorder="1" applyAlignment="1">
      <alignment horizontal="center" vertical="center"/>
    </xf>
    <xf numFmtId="0" fontId="50" fillId="3" borderId="1" xfId="0" applyFont="1" applyFill="1" applyBorder="1" applyAlignment="1">
      <alignment horizontal="center"/>
    </xf>
    <xf numFmtId="0" fontId="44" fillId="3" borderId="1" xfId="0" applyFont="1" applyFill="1" applyBorder="1" applyAlignment="1">
      <alignment horizontal="center"/>
    </xf>
    <xf numFmtId="0" fontId="44" fillId="3" borderId="1" xfId="0" applyFont="1" applyFill="1" applyBorder="1" applyAlignment="1">
      <alignment horizontal="center" vertical="center"/>
    </xf>
    <xf numFmtId="0" fontId="41" fillId="3" borderId="1" xfId="0" applyFont="1" applyFill="1" applyBorder="1" applyAlignment="1">
      <alignment horizontal="left" vertical="center" wrapText="1"/>
    </xf>
    <xf numFmtId="0" fontId="40" fillId="3" borderId="1" xfId="0" applyFont="1" applyFill="1" applyBorder="1" applyAlignment="1">
      <alignment horizontal="center"/>
    </xf>
    <xf numFmtId="189" fontId="41" fillId="0" borderId="0" xfId="0" applyNumberFormat="1" applyFont="1"/>
    <xf numFmtId="189" fontId="41" fillId="0" borderId="0" xfId="0" applyNumberFormat="1" applyFont="1" applyBorder="1" applyAlignment="1">
      <alignment horizontal="center"/>
    </xf>
    <xf numFmtId="189" fontId="41" fillId="0" borderId="14" xfId="0" applyNumberFormat="1" applyFont="1" applyBorder="1"/>
    <xf numFmtId="0" fontId="50" fillId="3" borderId="89" xfId="0" applyFont="1" applyFill="1" applyBorder="1" applyAlignment="1">
      <alignment horizontal="center" vertical="center"/>
    </xf>
    <xf numFmtId="189" fontId="41" fillId="3" borderId="90" xfId="0" applyNumberFormat="1" applyFont="1" applyFill="1" applyBorder="1" applyAlignment="1">
      <alignment horizontal="center" vertical="center"/>
    </xf>
    <xf numFmtId="0" fontId="50" fillId="0" borderId="2" xfId="0" applyFont="1" applyBorder="1" applyAlignment="1">
      <alignment horizontal="center" vertical="center"/>
    </xf>
    <xf numFmtId="189" fontId="41" fillId="0" borderId="3" xfId="0" applyNumberFormat="1" applyFont="1" applyBorder="1" applyAlignment="1">
      <alignment horizontal="center" vertical="center"/>
    </xf>
    <xf numFmtId="0" fontId="50" fillId="3" borderId="2" xfId="0" applyFont="1" applyFill="1" applyBorder="1" applyAlignment="1">
      <alignment horizontal="center" vertical="center"/>
    </xf>
    <xf numFmtId="189" fontId="41" fillId="3" borderId="3" xfId="0" applyNumberFormat="1" applyFont="1" applyFill="1" applyBorder="1" applyAlignment="1">
      <alignment horizontal="center" vertical="center"/>
    </xf>
    <xf numFmtId="0" fontId="49" fillId="0" borderId="2" xfId="0" applyFont="1" applyFill="1" applyBorder="1" applyAlignment="1">
      <alignment vertical="center"/>
    </xf>
    <xf numFmtId="189" fontId="41" fillId="0" borderId="3" xfId="0" applyNumberFormat="1" applyFont="1" applyFill="1" applyBorder="1" applyAlignment="1">
      <alignment vertical="center"/>
    </xf>
    <xf numFmtId="189" fontId="41" fillId="0" borderId="3" xfId="0" applyNumberFormat="1" applyFont="1" applyBorder="1" applyAlignment="1">
      <alignment horizontal="center"/>
    </xf>
    <xf numFmtId="189" fontId="41" fillId="0" borderId="3" xfId="0" applyNumberFormat="1" applyFont="1" applyFill="1" applyBorder="1" applyAlignment="1">
      <alignment horizontal="center"/>
    </xf>
    <xf numFmtId="0" fontId="50" fillId="0" borderId="26" xfId="0" applyFont="1" applyBorder="1" applyAlignment="1">
      <alignment horizontal="center"/>
    </xf>
    <xf numFmtId="189" fontId="41" fillId="0" borderId="93" xfId="0" applyNumberFormat="1" applyFont="1" applyBorder="1" applyAlignment="1">
      <alignment horizontal="center"/>
    </xf>
    <xf numFmtId="0" fontId="57" fillId="0" borderId="2" xfId="0" applyFont="1" applyBorder="1" applyAlignment="1">
      <alignment horizontal="center"/>
    </xf>
    <xf numFmtId="189" fontId="45" fillId="0" borderId="3" xfId="0" applyNumberFormat="1" applyFont="1" applyBorder="1" applyAlignment="1">
      <alignment horizontal="center"/>
    </xf>
    <xf numFmtId="0" fontId="52" fillId="0" borderId="2" xfId="0" applyFont="1" applyBorder="1" applyAlignment="1">
      <alignment horizontal="center"/>
    </xf>
    <xf numFmtId="0" fontId="52" fillId="0" borderId="91" xfId="0" applyFont="1" applyBorder="1" applyAlignment="1">
      <alignment horizontal="center"/>
    </xf>
    <xf numFmtId="189" fontId="45" fillId="0" borderId="92" xfId="0" applyNumberFormat="1" applyFont="1" applyBorder="1" applyAlignment="1">
      <alignment horizontal="center"/>
    </xf>
    <xf numFmtId="0" fontId="51" fillId="0" borderId="1" xfId="17" applyFont="1" applyFill="1" applyBorder="1" applyAlignment="1">
      <alignment wrapText="1"/>
    </xf>
    <xf numFmtId="0" fontId="49" fillId="0" borderId="0" xfId="0" applyNumberFormat="1" applyFont="1" applyBorder="1" applyAlignment="1">
      <alignment vertical="center"/>
    </xf>
    <xf numFmtId="0" fontId="49" fillId="6" borderId="0" xfId="0" applyFont="1" applyFill="1" applyAlignment="1"/>
    <xf numFmtId="0" fontId="58" fillId="6" borderId="1" xfId="0" applyFont="1" applyFill="1" applyBorder="1" applyAlignment="1"/>
    <xf numFmtId="0" fontId="38" fillId="6" borderId="16" xfId="17" applyFont="1" applyFill="1" applyBorder="1" applyAlignment="1">
      <alignment horizontal="center"/>
    </xf>
    <xf numFmtId="0" fontId="39" fillId="6" borderId="1" xfId="17" applyFont="1" applyFill="1" applyBorder="1" applyAlignment="1">
      <alignment wrapText="1"/>
    </xf>
    <xf numFmtId="0" fontId="41" fillId="6" borderId="1" xfId="16" applyFont="1" applyFill="1" applyBorder="1" applyAlignment="1">
      <alignment horizontal="left" wrapText="1"/>
    </xf>
    <xf numFmtId="3" fontId="41" fillId="6" borderId="1" xfId="16" applyNumberFormat="1" applyFont="1" applyFill="1" applyBorder="1" applyAlignment="1">
      <alignment horizontal="right" wrapText="1"/>
    </xf>
    <xf numFmtId="0" fontId="40" fillId="6" borderId="1" xfId="17" applyFont="1" applyFill="1" applyBorder="1" applyAlignment="1">
      <alignment horizontal="center"/>
    </xf>
    <xf numFmtId="0" fontId="40" fillId="6" borderId="2" xfId="17" applyFont="1" applyFill="1" applyBorder="1" applyAlignment="1">
      <alignment horizontal="center"/>
    </xf>
    <xf numFmtId="189" fontId="39" fillId="6" borderId="3" xfId="17" applyNumberFormat="1" applyFont="1" applyFill="1" applyBorder="1" applyAlignment="1">
      <alignment horizontal="center"/>
    </xf>
    <xf numFmtId="0" fontId="38" fillId="6" borderId="1" xfId="17" applyFont="1" applyFill="1" applyBorder="1" applyAlignment="1">
      <alignment wrapText="1"/>
    </xf>
    <xf numFmtId="0" fontId="38" fillId="6" borderId="1" xfId="17" applyFont="1" applyFill="1" applyBorder="1" applyAlignment="1"/>
    <xf numFmtId="0" fontId="38" fillId="6" borderId="0" xfId="17" applyFont="1" applyFill="1" applyAlignment="1"/>
    <xf numFmtId="0" fontId="39" fillId="6" borderId="1" xfId="17" applyFont="1" applyFill="1" applyBorder="1" applyAlignment="1">
      <alignment horizontal="left"/>
    </xf>
    <xf numFmtId="3" fontId="39" fillId="6" borderId="1" xfId="4" applyNumberFormat="1" applyFont="1" applyFill="1" applyBorder="1" applyAlignment="1">
      <alignment horizontal="right"/>
    </xf>
    <xf numFmtId="0" fontId="38" fillId="6" borderId="1" xfId="17" applyFont="1" applyFill="1" applyBorder="1" applyAlignment="1">
      <alignment horizontal="left" wrapText="1"/>
    </xf>
    <xf numFmtId="0" fontId="38" fillId="0" borderId="0" xfId="17" applyFont="1" applyFill="1" applyBorder="1" applyAlignment="1"/>
    <xf numFmtId="0" fontId="39" fillId="0" borderId="0" xfId="17" applyFont="1" applyFill="1" applyBorder="1" applyAlignment="1"/>
    <xf numFmtId="0" fontId="41" fillId="0" borderId="0" xfId="17" applyFont="1" applyFill="1" applyBorder="1" applyAlignment="1">
      <alignment horizontal="left" wrapText="1"/>
    </xf>
    <xf numFmtId="3" fontId="41" fillId="0" borderId="0" xfId="17" applyNumberFormat="1" applyFont="1" applyFill="1" applyBorder="1" applyAlignment="1">
      <alignment horizontal="right"/>
    </xf>
    <xf numFmtId="0" fontId="40" fillId="0" borderId="0" xfId="17" applyFont="1" applyFill="1" applyBorder="1" applyAlignment="1">
      <alignment horizontal="center"/>
    </xf>
    <xf numFmtId="189" fontId="39" fillId="0" borderId="0" xfId="17" applyNumberFormat="1" applyFont="1" applyFill="1" applyBorder="1" applyAlignment="1">
      <alignment horizontal="center"/>
    </xf>
    <xf numFmtId="0" fontId="38" fillId="0" borderId="0" xfId="17" applyFont="1" applyFill="1" applyBorder="1" applyAlignment="1">
      <alignment wrapText="1"/>
    </xf>
    <xf numFmtId="0" fontId="40" fillId="3" borderId="0" xfId="17" applyFont="1" applyFill="1" applyBorder="1" applyAlignment="1">
      <alignment horizontal="center"/>
    </xf>
    <xf numFmtId="0" fontId="38" fillId="3" borderId="0" xfId="17" applyFont="1" applyFill="1" applyBorder="1" applyAlignment="1"/>
    <xf numFmtId="0" fontId="38" fillId="0" borderId="0" xfId="17" applyFont="1" applyFill="1" applyBorder="1" applyAlignment="1">
      <alignment horizontal="justify"/>
    </xf>
    <xf numFmtId="0" fontId="41" fillId="0" borderId="0" xfId="18" applyFont="1" applyFill="1" applyAlignment="1"/>
    <xf numFmtId="0" fontId="61" fillId="0" borderId="1" xfId="0" applyFont="1" applyFill="1" applyBorder="1" applyAlignment="1">
      <alignment wrapText="1"/>
    </xf>
    <xf numFmtId="0" fontId="62" fillId="0" borderId="1" xfId="0" applyFont="1" applyFill="1" applyBorder="1" applyAlignment="1">
      <alignment wrapText="1"/>
    </xf>
    <xf numFmtId="0" fontId="63" fillId="0" borderId="1" xfId="0" applyFont="1" applyFill="1" applyBorder="1" applyAlignment="1">
      <alignment wrapText="1"/>
    </xf>
    <xf numFmtId="0" fontId="63" fillId="0" borderId="11" xfId="0" applyFont="1" applyFill="1" applyBorder="1" applyAlignment="1">
      <alignment wrapText="1"/>
    </xf>
    <xf numFmtId="0" fontId="41" fillId="0" borderId="16" xfId="0" applyFont="1" applyFill="1" applyBorder="1" applyAlignment="1">
      <alignment horizontal="center"/>
    </xf>
    <xf numFmtId="0" fontId="41" fillId="0" borderId="1" xfId="0" applyFont="1" applyFill="1" applyBorder="1" applyAlignment="1">
      <alignment horizontal="center" wrapText="1"/>
    </xf>
    <xf numFmtId="0" fontId="41" fillId="0" borderId="1" xfId="0" applyFont="1" applyFill="1" applyBorder="1" applyAlignment="1">
      <alignment horizontal="center"/>
    </xf>
    <xf numFmtId="0" fontId="41" fillId="0" borderId="1" xfId="0" applyFont="1" applyFill="1" applyBorder="1" applyAlignment="1">
      <alignment wrapText="1"/>
    </xf>
    <xf numFmtId="0" fontId="65" fillId="0" borderId="1" xfId="0" applyFont="1" applyFill="1" applyBorder="1" applyAlignment="1">
      <alignment wrapText="1"/>
    </xf>
    <xf numFmtId="0" fontId="41" fillId="0" borderId="0" xfId="0" applyFont="1" applyFill="1" applyAlignment="1">
      <alignment vertical="center" wrapText="1"/>
    </xf>
    <xf numFmtId="0" fontId="64" fillId="0" borderId="1" xfId="0" applyFont="1" applyFill="1" applyBorder="1" applyAlignment="1">
      <alignment vertical="center" wrapText="1"/>
    </xf>
    <xf numFmtId="0" fontId="63" fillId="0" borderId="1" xfId="0" applyFont="1" applyFill="1" applyBorder="1" applyAlignment="1">
      <alignment vertical="center" wrapText="1"/>
    </xf>
    <xf numFmtId="0" fontId="41" fillId="0" borderId="0" xfId="0" applyFont="1" applyFill="1" applyAlignment="1">
      <alignment vertical="center"/>
    </xf>
    <xf numFmtId="0" fontId="67" fillId="0" borderId="1" xfId="0" applyFont="1" applyFill="1" applyBorder="1" applyAlignment="1">
      <alignment wrapText="1"/>
    </xf>
    <xf numFmtId="0" fontId="37" fillId="0" borderId="0" xfId="0" applyFont="1" applyFill="1"/>
    <xf numFmtId="0" fontId="68" fillId="0" borderId="0" xfId="0" applyFont="1" applyFill="1"/>
    <xf numFmtId="0" fontId="47" fillId="0" borderId="17" xfId="0" applyFont="1" applyFill="1" applyBorder="1" applyAlignment="1">
      <alignment horizontal="center" vertical="center" wrapText="1"/>
    </xf>
    <xf numFmtId="0" fontId="47" fillId="0" borderId="94" xfId="0" applyFont="1" applyFill="1" applyBorder="1" applyAlignment="1">
      <alignment horizontal="center" vertical="center" wrapText="1"/>
    </xf>
    <xf numFmtId="3" fontId="41" fillId="0" borderId="0" xfId="1" applyNumberFormat="1" applyFont="1" applyFill="1" applyAlignment="1">
      <alignment vertical="center"/>
    </xf>
    <xf numFmtId="0" fontId="78" fillId="0" borderId="1" xfId="0" applyFont="1" applyFill="1" applyBorder="1" applyAlignment="1">
      <alignment wrapText="1"/>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vertical="top"/>
    </xf>
    <xf numFmtId="0" fontId="82" fillId="0" borderId="0" xfId="0" applyFont="1" applyAlignment="1">
      <alignment horizontal="right" vertical="top"/>
    </xf>
    <xf numFmtId="0" fontId="80" fillId="0" borderId="0" xfId="0" applyFont="1" applyAlignment="1">
      <alignment horizontal="right" vertical="top"/>
    </xf>
    <xf numFmtId="0" fontId="80" fillId="0" borderId="0" xfId="0" applyFont="1"/>
    <xf numFmtId="0" fontId="83" fillId="0" borderId="17" xfId="0" applyFont="1" applyBorder="1" applyAlignment="1">
      <alignment horizontal="center" vertical="center"/>
    </xf>
    <xf numFmtId="0" fontId="83" fillId="0" borderId="95" xfId="0" applyFont="1" applyBorder="1" applyAlignment="1">
      <alignment horizontal="center" vertical="center"/>
    </xf>
    <xf numFmtId="0" fontId="79" fillId="0" borderId="17" xfId="0" applyFont="1" applyBorder="1" applyAlignment="1">
      <alignment horizontal="center" vertical="center" wrapText="1"/>
    </xf>
    <xf numFmtId="0" fontId="84" fillId="0" borderId="96" xfId="0" applyFont="1" applyBorder="1" applyAlignment="1">
      <alignment horizontal="center" vertical="center" wrapText="1"/>
    </xf>
    <xf numFmtId="0" fontId="80" fillId="0" borderId="96" xfId="0" applyFont="1" applyBorder="1" applyAlignment="1">
      <alignment horizontal="center" vertical="center" wrapText="1"/>
    </xf>
    <xf numFmtId="0" fontId="80" fillId="0" borderId="17" xfId="0" applyFont="1" applyBorder="1" applyAlignment="1">
      <alignment horizontal="center" vertical="center" wrapText="1"/>
    </xf>
    <xf numFmtId="0" fontId="80" fillId="6" borderId="17" xfId="0" applyFont="1" applyFill="1" applyBorder="1" applyAlignment="1">
      <alignment horizontal="center" vertical="top"/>
    </xf>
    <xf numFmtId="0" fontId="80" fillId="9" borderId="17" xfId="0" applyFont="1" applyFill="1" applyBorder="1" applyAlignment="1">
      <alignment horizontal="center"/>
    </xf>
    <xf numFmtId="0" fontId="85" fillId="10" borderId="17" xfId="0" applyFont="1" applyFill="1" applyBorder="1"/>
    <xf numFmtId="0" fontId="80" fillId="11" borderId="17" xfId="0" applyFont="1" applyFill="1" applyBorder="1" applyAlignment="1">
      <alignment horizontal="center"/>
    </xf>
    <xf numFmtId="0" fontId="83" fillId="9" borderId="22" xfId="0" applyFont="1" applyFill="1" applyBorder="1"/>
    <xf numFmtId="0" fontId="83" fillId="9" borderId="87" xfId="0" applyFont="1" applyFill="1" applyBorder="1"/>
    <xf numFmtId="0" fontId="80" fillId="9" borderId="0" xfId="0" applyFont="1" applyFill="1"/>
    <xf numFmtId="0" fontId="81" fillId="9" borderId="31" xfId="0" applyFont="1" applyFill="1" applyBorder="1" applyAlignment="1">
      <alignment vertical="top"/>
    </xf>
    <xf numFmtId="0" fontId="82" fillId="9" borderId="0" xfId="0" applyFont="1" applyFill="1" applyAlignment="1">
      <alignment horizontal="right" vertical="top"/>
    </xf>
    <xf numFmtId="0" fontId="80" fillId="9" borderId="19" xfId="0" applyFont="1" applyFill="1" applyBorder="1" applyAlignment="1">
      <alignment horizontal="right" vertical="top"/>
    </xf>
    <xf numFmtId="0" fontId="80" fillId="9" borderId="19" xfId="0" applyFont="1" applyFill="1" applyBorder="1" applyAlignment="1">
      <alignment vertical="top"/>
    </xf>
    <xf numFmtId="0" fontId="80" fillId="0" borderId="0" xfId="0" applyFont="1" applyAlignment="1">
      <alignment vertical="top"/>
    </xf>
    <xf numFmtId="0" fontId="80" fillId="0" borderId="26" xfId="0" applyFont="1" applyBorder="1" applyAlignment="1">
      <alignment vertical="top"/>
    </xf>
    <xf numFmtId="0" fontId="80" fillId="0" borderId="97" xfId="0" applyFont="1" applyBorder="1" applyAlignment="1">
      <alignment horizontal="left" vertical="top" wrapText="1"/>
    </xf>
    <xf numFmtId="0" fontId="80" fillId="0" borderId="20" xfId="0" applyFont="1" applyBorder="1" applyAlignment="1">
      <alignment horizontal="left" vertical="top" wrapText="1"/>
    </xf>
    <xf numFmtId="0" fontId="81" fillId="0" borderId="20" xfId="0" applyFont="1" applyBorder="1" applyAlignment="1">
      <alignment horizontal="right" vertical="top"/>
    </xf>
    <xf numFmtId="0" fontId="82" fillId="0" borderId="20" xfId="0" applyFont="1" applyBorder="1" applyAlignment="1">
      <alignment horizontal="right" vertical="top"/>
    </xf>
    <xf numFmtId="0" fontId="80" fillId="0" borderId="20" xfId="0" applyFont="1" applyBorder="1" applyAlignment="1">
      <alignment horizontal="right" vertical="top"/>
    </xf>
    <xf numFmtId="0" fontId="80" fillId="0" borderId="20" xfId="0" applyFont="1" applyBorder="1" applyAlignment="1">
      <alignment vertical="top"/>
    </xf>
    <xf numFmtId="0" fontId="80" fillId="0" borderId="22" xfId="0" applyFont="1" applyBorder="1" applyAlignment="1">
      <alignment vertical="top"/>
    </xf>
    <xf numFmtId="0" fontId="80" fillId="0" borderId="88" xfId="0" applyFont="1" applyBorder="1" applyAlignment="1">
      <alignment horizontal="left" vertical="top" wrapText="1"/>
    </xf>
    <xf numFmtId="0" fontId="80" fillId="0" borderId="31" xfId="0" applyFont="1" applyBorder="1" applyAlignment="1">
      <alignment vertical="top" wrapText="1"/>
    </xf>
    <xf numFmtId="0" fontId="81" fillId="0" borderId="31" xfId="0" applyFont="1" applyBorder="1" applyAlignment="1">
      <alignment vertical="top"/>
    </xf>
    <xf numFmtId="0" fontId="82" fillId="0" borderId="31" xfId="0" applyFont="1" applyBorder="1" applyAlignment="1">
      <alignment horizontal="right" vertical="top"/>
    </xf>
    <xf numFmtId="0" fontId="80" fillId="0" borderId="31" xfId="0" applyFont="1" applyBorder="1" applyAlignment="1">
      <alignment horizontal="right" vertical="top"/>
    </xf>
    <xf numFmtId="0" fontId="80" fillId="0" borderId="31" xfId="0" applyFont="1" applyBorder="1" applyAlignment="1">
      <alignment vertical="top"/>
    </xf>
    <xf numFmtId="0" fontId="80" fillId="0" borderId="12" xfId="0" applyFont="1" applyBorder="1" applyAlignment="1">
      <alignment vertical="top"/>
    </xf>
    <xf numFmtId="0" fontId="80" fillId="0" borderId="8" xfId="0" applyFont="1" applyBorder="1" applyAlignment="1">
      <alignment horizontal="left" vertical="top" wrapText="1"/>
    </xf>
    <xf numFmtId="0" fontId="80" fillId="9" borderId="11" xfId="0" applyFont="1" applyFill="1" applyBorder="1" applyAlignment="1">
      <alignment vertical="top"/>
    </xf>
    <xf numFmtId="0" fontId="81" fillId="9" borderId="11" xfId="0" applyFont="1" applyFill="1" applyBorder="1" applyAlignment="1">
      <alignment vertical="top"/>
    </xf>
    <xf numFmtId="0" fontId="82" fillId="9" borderId="11" xfId="0" applyFont="1" applyFill="1" applyBorder="1" applyAlignment="1">
      <alignment horizontal="right" vertical="top"/>
    </xf>
    <xf numFmtId="0" fontId="80" fillId="9" borderId="11" xfId="0" applyFont="1" applyFill="1" applyBorder="1" applyAlignment="1">
      <alignment horizontal="right" vertical="top"/>
    </xf>
    <xf numFmtId="0" fontId="84" fillId="0" borderId="98" xfId="0" applyFont="1" applyBorder="1" applyAlignment="1">
      <alignment horizontal="center" vertical="top"/>
    </xf>
    <xf numFmtId="0" fontId="84" fillId="0" borderId="87" xfId="0" applyFont="1" applyBorder="1" applyAlignment="1">
      <alignment vertical="top" wrapText="1"/>
    </xf>
    <xf numFmtId="0" fontId="84" fillId="0" borderId="0" xfId="0" applyFont="1" applyAlignment="1">
      <alignment vertical="top" wrapText="1"/>
    </xf>
    <xf numFmtId="0" fontId="80" fillId="11" borderId="31" xfId="0" applyFont="1" applyFill="1" applyBorder="1" applyAlignment="1">
      <alignment horizontal="right" vertical="top"/>
    </xf>
    <xf numFmtId="0" fontId="84" fillId="0" borderId="99" xfId="0" applyFont="1" applyBorder="1" applyAlignment="1">
      <alignment horizontal="center" vertical="top"/>
    </xf>
    <xf numFmtId="0" fontId="80" fillId="0" borderId="87" xfId="0" applyFont="1" applyBorder="1" applyAlignment="1">
      <alignment horizontal="right" vertical="top"/>
    </xf>
    <xf numFmtId="0" fontId="84" fillId="0" borderId="2" xfId="0" applyFont="1" applyBorder="1" applyAlignment="1">
      <alignment vertical="top" wrapText="1"/>
    </xf>
    <xf numFmtId="0" fontId="81" fillId="0" borderId="1" xfId="0" applyFont="1" applyBorder="1" applyAlignment="1">
      <alignment vertical="top"/>
    </xf>
    <xf numFmtId="0" fontId="82" fillId="0" borderId="6" xfId="0" applyFont="1" applyBorder="1" applyAlignment="1">
      <alignment horizontal="right" vertical="top"/>
    </xf>
    <xf numFmtId="0" fontId="80" fillId="0" borderId="1" xfId="0" applyFont="1" applyBorder="1" applyAlignment="1">
      <alignment horizontal="right" vertical="top"/>
    </xf>
    <xf numFmtId="0" fontId="80" fillId="0" borderId="1" xfId="0" applyFont="1" applyBorder="1" applyAlignment="1">
      <alignment vertical="top"/>
    </xf>
    <xf numFmtId="0" fontId="84" fillId="0" borderId="100" xfId="0" applyFont="1" applyBorder="1" applyAlignment="1">
      <alignment horizontal="center" vertical="top"/>
    </xf>
    <xf numFmtId="0" fontId="80" fillId="0" borderId="101" xfId="0" applyFont="1" applyBorder="1" applyAlignment="1">
      <alignment vertical="top"/>
    </xf>
    <xf numFmtId="0" fontId="86" fillId="9" borderId="102" xfId="0" applyFont="1" applyFill="1" applyBorder="1" applyAlignment="1">
      <alignment vertical="top"/>
    </xf>
    <xf numFmtId="0" fontId="81" fillId="9" borderId="18" xfId="0" applyFont="1" applyFill="1" applyBorder="1" applyAlignment="1">
      <alignment vertical="top"/>
    </xf>
    <xf numFmtId="0" fontId="82" fillId="9" borderId="102" xfId="0" applyFont="1" applyFill="1" applyBorder="1" applyAlignment="1">
      <alignment horizontal="right" vertical="top"/>
    </xf>
    <xf numFmtId="0" fontId="80" fillId="9" borderId="18" xfId="0" applyFont="1" applyFill="1" applyBorder="1" applyAlignment="1">
      <alignment horizontal="right" vertical="top"/>
    </xf>
    <xf numFmtId="0" fontId="80" fillId="9" borderId="18" xfId="0" applyFont="1" applyFill="1" applyBorder="1" applyAlignment="1">
      <alignment vertical="top"/>
    </xf>
    <xf numFmtId="0" fontId="80" fillId="9" borderId="99" xfId="0" applyFont="1" applyFill="1" applyBorder="1" applyAlignment="1">
      <alignment vertical="top"/>
    </xf>
    <xf numFmtId="0" fontId="83" fillId="9" borderId="87" xfId="0" applyFont="1" applyFill="1" applyBorder="1" applyAlignment="1">
      <alignment vertical="top"/>
    </xf>
    <xf numFmtId="0" fontId="80" fillId="9" borderId="0" xfId="0" applyFont="1" applyFill="1" applyAlignment="1">
      <alignment vertical="top"/>
    </xf>
    <xf numFmtId="0" fontId="80" fillId="9" borderId="31" xfId="0" applyFont="1" applyFill="1" applyBorder="1" applyAlignment="1">
      <alignment horizontal="right" vertical="top"/>
    </xf>
    <xf numFmtId="0" fontId="80" fillId="9" borderId="31" xfId="0" applyFont="1" applyFill="1" applyBorder="1" applyAlignment="1">
      <alignment vertical="top"/>
    </xf>
    <xf numFmtId="0" fontId="80" fillId="0" borderId="9" xfId="0" applyFont="1" applyBorder="1" applyAlignment="1">
      <alignment horizontal="center" vertical="top"/>
    </xf>
    <xf numFmtId="0" fontId="80" fillId="0" borderId="3" xfId="0" applyFont="1" applyBorder="1" applyAlignment="1">
      <alignment horizontal="left" vertical="top" wrapText="1"/>
    </xf>
    <xf numFmtId="0" fontId="87" fillId="0" borderId="6" xfId="0" applyFont="1" applyBorder="1" applyAlignment="1">
      <alignment vertical="top" wrapText="1"/>
    </xf>
    <xf numFmtId="0" fontId="80" fillId="11" borderId="1" xfId="0" applyFont="1" applyFill="1" applyBorder="1" applyAlignment="1">
      <alignment horizontal="right" vertical="top"/>
    </xf>
    <xf numFmtId="0" fontId="80" fillId="0" borderId="3" xfId="0" applyFont="1" applyBorder="1" applyAlignment="1">
      <alignment vertical="top" wrapText="1"/>
    </xf>
    <xf numFmtId="0" fontId="80" fillId="0" borderId="6" xfId="0" applyFont="1" applyBorder="1" applyAlignment="1">
      <alignment vertical="top" wrapText="1"/>
    </xf>
    <xf numFmtId="0" fontId="88" fillId="9" borderId="6" xfId="0" applyFont="1" applyFill="1" applyBorder="1" applyAlignment="1">
      <alignment vertical="top"/>
    </xf>
    <xf numFmtId="0" fontId="81" fillId="9" borderId="1" xfId="0" applyFont="1" applyFill="1" applyBorder="1" applyAlignment="1">
      <alignment vertical="top"/>
    </xf>
    <xf numFmtId="0" fontId="82" fillId="9" borderId="6" xfId="0" applyFont="1" applyFill="1" applyBorder="1" applyAlignment="1">
      <alignment horizontal="right" vertical="top"/>
    </xf>
    <xf numFmtId="0" fontId="80" fillId="9" borderId="1" xfId="0" applyFont="1" applyFill="1" applyBorder="1" applyAlignment="1">
      <alignment horizontal="right" vertical="top"/>
    </xf>
    <xf numFmtId="0" fontId="80" fillId="9" borderId="1" xfId="0" applyFont="1" applyFill="1" applyBorder="1" applyAlignment="1">
      <alignment vertical="top"/>
    </xf>
    <xf numFmtId="0" fontId="80" fillId="9" borderId="6" xfId="0" applyFont="1" applyFill="1" applyBorder="1" applyAlignment="1">
      <alignment vertical="top" wrapText="1"/>
    </xf>
    <xf numFmtId="0" fontId="80" fillId="0" borderId="3" xfId="0" applyFont="1" applyBorder="1" applyAlignment="1">
      <alignment horizontal="left" vertical="top"/>
    </xf>
    <xf numFmtId="0" fontId="80" fillId="0" borderId="103" xfId="0" applyFont="1" applyBorder="1" applyAlignment="1">
      <alignment horizontal="center" vertical="top"/>
    </xf>
    <xf numFmtId="0" fontId="80" fillId="0" borderId="92" xfId="0" applyFont="1" applyBorder="1" applyAlignment="1">
      <alignment horizontal="left" vertical="top"/>
    </xf>
    <xf numFmtId="0" fontId="80" fillId="0" borderId="104" xfId="0" applyFont="1" applyBorder="1" applyAlignment="1">
      <alignment vertical="top" wrapText="1"/>
    </xf>
    <xf numFmtId="0" fontId="81" fillId="0" borderId="15" xfId="0" applyFont="1" applyBorder="1" applyAlignment="1">
      <alignment vertical="top"/>
    </xf>
    <xf numFmtId="0" fontId="82" fillId="0" borderId="104" xfId="0" applyFont="1" applyBorder="1" applyAlignment="1">
      <alignment horizontal="right" vertical="top"/>
    </xf>
    <xf numFmtId="0" fontId="80" fillId="9" borderId="15" xfId="0" applyFont="1" applyFill="1" applyBorder="1" applyAlignment="1">
      <alignment horizontal="right" vertical="top"/>
    </xf>
    <xf numFmtId="0" fontId="80" fillId="9" borderId="15" xfId="0" applyFont="1" applyFill="1" applyBorder="1" applyAlignment="1">
      <alignment vertical="top"/>
    </xf>
    <xf numFmtId="0" fontId="87" fillId="0" borderId="78" xfId="0" applyFont="1" applyBorder="1" applyAlignment="1">
      <alignment horizontal="left" vertical="top" wrapText="1"/>
    </xf>
    <xf numFmtId="0" fontId="81" fillId="0" borderId="17" xfId="0" applyFont="1" applyBorder="1" applyAlignment="1">
      <alignment vertical="top"/>
    </xf>
    <xf numFmtId="0" fontId="82" fillId="0" borderId="19" xfId="0" applyFont="1" applyBorder="1" applyAlignment="1">
      <alignment horizontal="right" vertical="top"/>
    </xf>
    <xf numFmtId="0" fontId="80" fillId="11" borderId="17" xfId="0" applyFont="1" applyFill="1" applyBorder="1" applyAlignment="1">
      <alignment horizontal="right" vertical="top"/>
    </xf>
    <xf numFmtId="0" fontId="66" fillId="0" borderId="16" xfId="0" applyFont="1" applyFill="1" applyBorder="1" applyAlignment="1">
      <alignment horizontal="left" wrapText="1"/>
    </xf>
    <xf numFmtId="0" fontId="89" fillId="0" borderId="1" xfId="0" applyFont="1" applyFill="1" applyBorder="1" applyAlignment="1">
      <alignment wrapText="1"/>
    </xf>
    <xf numFmtId="0" fontId="89" fillId="0" borderId="1" xfId="0" applyFont="1" applyFill="1" applyBorder="1" applyAlignment="1">
      <alignment horizontal="center" wrapText="1"/>
    </xf>
    <xf numFmtId="0" fontId="90" fillId="0" borderId="1" xfId="0" applyFont="1" applyFill="1" applyBorder="1" applyAlignment="1">
      <alignment vertical="center" wrapText="1"/>
    </xf>
    <xf numFmtId="3" fontId="41" fillId="0" borderId="1" xfId="0" applyNumberFormat="1" applyFont="1" applyFill="1" applyBorder="1" applyAlignment="1">
      <alignment vertical="center" wrapText="1"/>
    </xf>
    <xf numFmtId="0" fontId="91" fillId="0" borderId="1" xfId="0" applyFont="1" applyFill="1" applyBorder="1" applyAlignment="1">
      <alignment horizontal="center"/>
    </xf>
    <xf numFmtId="0" fontId="91" fillId="0" borderId="1" xfId="0" applyFont="1" applyFill="1" applyBorder="1" applyAlignment="1">
      <alignment vertical="center" wrapText="1"/>
    </xf>
    <xf numFmtId="3" fontId="91" fillId="0" borderId="1" xfId="0" applyNumberFormat="1" applyFont="1" applyFill="1" applyBorder="1" applyAlignment="1">
      <alignment vertical="center" wrapText="1"/>
    </xf>
    <xf numFmtId="0" fontId="78" fillId="0" borderId="1" xfId="0" applyFont="1" applyFill="1" applyBorder="1" applyAlignment="1">
      <alignment vertical="center" wrapText="1"/>
    </xf>
    <xf numFmtId="3" fontId="78" fillId="0" borderId="1" xfId="0" applyNumberFormat="1" applyFont="1" applyFill="1" applyBorder="1" applyAlignment="1">
      <alignment vertical="center" wrapText="1"/>
    </xf>
    <xf numFmtId="0" fontId="41" fillId="0" borderId="1" xfId="0" applyFont="1" applyFill="1" applyBorder="1" applyAlignment="1">
      <alignment horizontal="left" vertical="center" wrapText="1"/>
    </xf>
    <xf numFmtId="3" fontId="41" fillId="0" borderId="0" xfId="0" applyNumberFormat="1" applyFont="1" applyFill="1" applyAlignment="1"/>
    <xf numFmtId="3" fontId="41" fillId="0" borderId="0" xfId="0" applyNumberFormat="1" applyFont="1" applyFill="1" applyAlignment="1">
      <alignment wrapText="1"/>
    </xf>
    <xf numFmtId="3" fontId="60" fillId="0" borderId="1" xfId="0" applyNumberFormat="1" applyFont="1" applyFill="1" applyBorder="1" applyAlignment="1">
      <alignment wrapText="1"/>
    </xf>
    <xf numFmtId="3" fontId="63" fillId="0" borderId="1" xfId="0" applyNumberFormat="1" applyFont="1" applyFill="1" applyBorder="1" applyAlignment="1">
      <alignment wrapText="1"/>
    </xf>
    <xf numFmtId="3" fontId="41" fillId="0" borderId="1" xfId="0" applyNumberFormat="1" applyFont="1" applyFill="1" applyBorder="1" applyAlignment="1">
      <alignment horizontal="center" wrapText="1"/>
    </xf>
    <xf numFmtId="3" fontId="41" fillId="0" borderId="1" xfId="0" applyNumberFormat="1" applyFont="1" applyFill="1" applyBorder="1" applyAlignment="1">
      <alignment wrapText="1"/>
    </xf>
    <xf numFmtId="3" fontId="64" fillId="0" borderId="1" xfId="0" applyNumberFormat="1" applyFont="1" applyFill="1" applyBorder="1" applyAlignment="1">
      <alignment vertical="center" wrapText="1"/>
    </xf>
    <xf numFmtId="3" fontId="78" fillId="0" borderId="0" xfId="0" applyNumberFormat="1" applyFont="1" applyFill="1" applyAlignment="1"/>
    <xf numFmtId="0" fontId="78" fillId="0" borderId="0" xfId="0" applyFont="1" applyFill="1" applyAlignment="1"/>
    <xf numFmtId="0" fontId="92" fillId="0" borderId="1" xfId="0" applyFont="1" applyBorder="1" applyAlignment="1">
      <alignment horizontal="center"/>
    </xf>
    <xf numFmtId="0" fontId="41" fillId="0" borderId="0" xfId="0" applyFont="1" applyFill="1" applyAlignment="1">
      <alignment vertical="top" wrapText="1"/>
    </xf>
    <xf numFmtId="0" fontId="41" fillId="0" borderId="1" xfId="0" applyFont="1" applyFill="1" applyBorder="1" applyAlignment="1">
      <alignment vertical="top" wrapText="1"/>
    </xf>
    <xf numFmtId="3" fontId="41" fillId="0" borderId="0" xfId="0" applyNumberFormat="1" applyFont="1" applyFill="1" applyAlignment="1">
      <alignment vertical="top" wrapText="1"/>
    </xf>
    <xf numFmtId="0" fontId="41" fillId="0" borderId="0" xfId="0" applyFont="1" applyFill="1" applyAlignment="1">
      <alignment vertical="top"/>
    </xf>
    <xf numFmtId="0" fontId="47" fillId="0" borderId="0" xfId="0" applyFont="1" applyFill="1" applyAlignment="1">
      <alignment vertical="top"/>
    </xf>
    <xf numFmtId="0" fontId="41" fillId="0" borderId="1" xfId="0" applyFont="1" applyFill="1" applyBorder="1" applyAlignment="1">
      <alignment horizontal="center" vertical="top" wrapText="1"/>
    </xf>
    <xf numFmtId="0" fontId="41" fillId="0" borderId="16" xfId="0" applyFont="1" applyFill="1" applyBorder="1" applyAlignment="1">
      <alignment horizontal="center" vertical="top"/>
    </xf>
    <xf numFmtId="0" fontId="41" fillId="0" borderId="1" xfId="0" applyFont="1" applyFill="1" applyBorder="1" applyAlignment="1">
      <alignment horizontal="center" vertical="top"/>
    </xf>
    <xf numFmtId="3" fontId="41" fillId="0" borderId="1" xfId="0" applyNumberFormat="1" applyFont="1" applyFill="1" applyBorder="1" applyAlignment="1">
      <alignment vertical="top" wrapText="1"/>
    </xf>
    <xf numFmtId="0" fontId="41" fillId="0" borderId="1" xfId="0" applyFont="1" applyFill="1" applyBorder="1" applyAlignment="1">
      <alignment horizontal="left" vertical="top" wrapText="1"/>
    </xf>
    <xf numFmtId="0" fontId="41" fillId="7" borderId="1" xfId="0" applyFont="1" applyFill="1" applyBorder="1" applyAlignment="1">
      <alignment vertical="top" wrapText="1"/>
    </xf>
    <xf numFmtId="0" fontId="47" fillId="0" borderId="16" xfId="0" applyFont="1" applyFill="1" applyBorder="1" applyAlignment="1">
      <alignment horizontal="left" vertical="top" wrapText="1"/>
    </xf>
    <xf numFmtId="0" fontId="47" fillId="0" borderId="1" xfId="0" applyFont="1" applyFill="1" applyBorder="1" applyAlignment="1">
      <alignment vertical="top" wrapText="1"/>
    </xf>
    <xf numFmtId="0" fontId="41" fillId="0" borderId="11" xfId="0" applyFont="1" applyFill="1" applyBorder="1" applyAlignment="1">
      <alignment vertical="top" wrapText="1"/>
    </xf>
    <xf numFmtId="0" fontId="94" fillId="7" borderId="1" xfId="0" applyFont="1" applyFill="1" applyBorder="1" applyAlignment="1">
      <alignment vertical="top" wrapText="1"/>
    </xf>
    <xf numFmtId="0" fontId="94" fillId="0" borderId="1" xfId="0" applyFont="1" applyFill="1" applyBorder="1" applyAlignment="1">
      <alignment vertical="top" wrapText="1"/>
    </xf>
    <xf numFmtId="0" fontId="12" fillId="0" borderId="0" xfId="0" applyFont="1" applyFill="1" applyAlignment="1">
      <alignment vertical="top"/>
    </xf>
    <xf numFmtId="0" fontId="95" fillId="0" borderId="1" xfId="0" applyFont="1" applyFill="1" applyBorder="1" applyAlignment="1">
      <alignment vertical="top" wrapText="1"/>
    </xf>
    <xf numFmtId="0" fontId="97" fillId="0" borderId="1" xfId="0" applyFont="1" applyFill="1" applyBorder="1" applyAlignment="1">
      <alignment vertical="top" wrapText="1"/>
    </xf>
    <xf numFmtId="0" fontId="41" fillId="12" borderId="1" xfId="0" applyFont="1" applyFill="1" applyBorder="1" applyAlignment="1">
      <alignment vertical="top" wrapText="1"/>
    </xf>
    <xf numFmtId="0" fontId="99" fillId="0" borderId="0" xfId="0" applyFont="1"/>
    <xf numFmtId="0" fontId="100" fillId="0" borderId="0" xfId="0" applyFont="1"/>
    <xf numFmtId="0" fontId="100" fillId="0" borderId="17" xfId="0" applyFont="1" applyBorder="1" applyAlignment="1">
      <alignment horizontal="center"/>
    </xf>
    <xf numFmtId="0" fontId="100" fillId="0" borderId="17" xfId="0" applyFont="1" applyBorder="1" applyAlignment="1">
      <alignment vertical="top" wrapText="1"/>
    </xf>
    <xf numFmtId="0" fontId="100" fillId="0" borderId="0" xfId="0" applyFont="1" applyBorder="1" applyAlignment="1">
      <alignment horizontal="center" wrapText="1"/>
    </xf>
    <xf numFmtId="187" fontId="100" fillId="0" borderId="0" xfId="19" applyNumberFormat="1" applyFont="1" applyBorder="1" applyAlignment="1">
      <alignment vertical="center"/>
    </xf>
    <xf numFmtId="187" fontId="100" fillId="0" borderId="0" xfId="19" applyNumberFormat="1" applyFont="1" applyBorder="1" applyAlignment="1">
      <alignment horizontal="center" vertical="center"/>
    </xf>
    <xf numFmtId="0" fontId="100" fillId="0" borderId="0" xfId="0" applyFont="1" applyBorder="1"/>
    <xf numFmtId="0" fontId="100" fillId="0" borderId="0" xfId="0" applyFont="1" applyAlignment="1">
      <alignment wrapText="1"/>
    </xf>
    <xf numFmtId="0" fontId="100" fillId="0" borderId="17" xfId="0" applyFont="1" applyBorder="1" applyAlignment="1">
      <alignment horizontal="center" vertical="center"/>
    </xf>
    <xf numFmtId="0" fontId="100" fillId="0" borderId="0" xfId="0" applyFont="1" applyAlignment="1">
      <alignment horizontal="left" indent="6"/>
    </xf>
    <xf numFmtId="41" fontId="100" fillId="0" borderId="17" xfId="0" applyNumberFormat="1" applyFont="1" applyBorder="1" applyAlignment="1">
      <alignment horizontal="center" vertical="center"/>
    </xf>
    <xf numFmtId="41" fontId="100" fillId="0" borderId="17" xfId="19" applyNumberFormat="1" applyFont="1" applyBorder="1" applyAlignment="1">
      <alignment horizontal="center" vertical="center"/>
    </xf>
    <xf numFmtId="41" fontId="100" fillId="0" borderId="17" xfId="19" applyNumberFormat="1" applyFont="1" applyBorder="1" applyAlignment="1">
      <alignment horizontal="right" vertical="center"/>
    </xf>
    <xf numFmtId="41" fontId="99" fillId="0" borderId="17" xfId="19" applyNumberFormat="1" applyFont="1" applyBorder="1" applyAlignment="1">
      <alignment vertical="center"/>
    </xf>
    <xf numFmtId="0" fontId="34" fillId="0" borderId="0" xfId="0" applyFont="1" applyAlignment="1">
      <alignment textRotation="90"/>
    </xf>
    <xf numFmtId="0" fontId="34" fillId="0" borderId="0" xfId="0" applyFont="1" applyAlignment="1"/>
    <xf numFmtId="41" fontId="59" fillId="0" borderId="17" xfId="19" applyNumberFormat="1" applyFont="1" applyBorder="1" applyAlignment="1">
      <alignment horizontal="center" vertical="center"/>
    </xf>
    <xf numFmtId="41" fontId="41" fillId="0" borderId="0" xfId="1" applyNumberFormat="1" applyFont="1" applyFill="1" applyAlignment="1">
      <alignment vertical="top"/>
    </xf>
    <xf numFmtId="41" fontId="41" fillId="0" borderId="1" xfId="0" applyNumberFormat="1" applyFont="1" applyFill="1" applyBorder="1" applyAlignment="1">
      <alignment vertical="top" wrapText="1"/>
    </xf>
    <xf numFmtId="41" fontId="95" fillId="0" borderId="1" xfId="0" applyNumberFormat="1" applyFont="1" applyFill="1" applyBorder="1" applyAlignment="1">
      <alignment vertical="top" wrapText="1"/>
    </xf>
    <xf numFmtId="41" fontId="41" fillId="12" borderId="1" xfId="0" applyNumberFormat="1" applyFont="1" applyFill="1" applyBorder="1" applyAlignment="1">
      <alignment vertical="top" wrapText="1"/>
    </xf>
    <xf numFmtId="41" fontId="41" fillId="0" borderId="31" xfId="0" applyNumberFormat="1" applyFont="1" applyFill="1" applyBorder="1" applyAlignment="1">
      <alignment vertical="top" wrapText="1"/>
    </xf>
    <xf numFmtId="41" fontId="41" fillId="0" borderId="11" xfId="0" applyNumberFormat="1" applyFont="1" applyFill="1" applyBorder="1" applyAlignment="1">
      <alignment vertical="top" wrapText="1"/>
    </xf>
    <xf numFmtId="41" fontId="41" fillId="0" borderId="1" xfId="1" applyNumberFormat="1" applyFont="1" applyFill="1" applyBorder="1" applyAlignment="1">
      <alignment vertical="top"/>
    </xf>
    <xf numFmtId="41" fontId="99" fillId="0" borderId="0" xfId="0" applyNumberFormat="1" applyFont="1"/>
    <xf numFmtId="41" fontId="100" fillId="0" borderId="0" xfId="0" applyNumberFormat="1" applyFont="1"/>
    <xf numFmtId="41" fontId="104" fillId="0" borderId="0" xfId="0" applyNumberFormat="1" applyFont="1"/>
    <xf numFmtId="0" fontId="41" fillId="13" borderId="1" xfId="0" applyFont="1" applyFill="1" applyBorder="1" applyAlignment="1">
      <alignment horizontal="center" vertical="top" wrapText="1"/>
    </xf>
    <xf numFmtId="0" fontId="41" fillId="13" borderId="1" xfId="0" applyFont="1" applyFill="1" applyBorder="1" applyAlignment="1">
      <alignment horizontal="center" vertical="top"/>
    </xf>
    <xf numFmtId="0" fontId="47" fillId="13" borderId="1" xfId="0" applyFont="1" applyFill="1" applyBorder="1" applyAlignment="1">
      <alignment vertical="top" wrapText="1"/>
    </xf>
    <xf numFmtId="0" fontId="41" fillId="13" borderId="1" xfId="0" applyFont="1" applyFill="1" applyBorder="1" applyAlignment="1">
      <alignment vertical="top" wrapText="1"/>
    </xf>
    <xf numFmtId="41" fontId="41" fillId="13" borderId="1" xfId="0" applyNumberFormat="1" applyFont="1" applyFill="1" applyBorder="1" applyAlignment="1">
      <alignment vertical="top" wrapText="1"/>
    </xf>
    <xf numFmtId="0" fontId="41" fillId="13" borderId="0" xfId="0" applyFont="1" applyFill="1" applyAlignment="1"/>
    <xf numFmtId="0" fontId="5" fillId="0" borderId="19" xfId="0" applyFont="1" applyBorder="1" applyAlignment="1">
      <alignment horizontal="center" vertical="center"/>
    </xf>
    <xf numFmtId="0" fontId="5" fillId="0" borderId="31" xfId="0" applyFont="1" applyBorder="1" applyAlignment="1">
      <alignment horizontal="center" vertical="center"/>
    </xf>
    <xf numFmtId="0" fontId="5" fillId="0" borderId="19" xfId="0" applyFont="1" applyBorder="1" applyAlignment="1">
      <alignment horizontal="center" vertical="center" wrapText="1"/>
    </xf>
    <xf numFmtId="0" fontId="5" fillId="0" borderId="31" xfId="0" applyFont="1" applyBorder="1" applyAlignment="1">
      <alignment horizontal="center" vertical="center" wrapText="1"/>
    </xf>
    <xf numFmtId="3" fontId="5" fillId="0" borderId="19" xfId="1" applyNumberFormat="1" applyFont="1" applyBorder="1" applyAlignment="1">
      <alignment horizontal="center" vertical="center" wrapText="1"/>
    </xf>
    <xf numFmtId="3" fontId="5" fillId="0" borderId="31" xfId="1" applyNumberFormat="1" applyFont="1" applyBorder="1" applyAlignment="1">
      <alignment horizontal="center" vertical="center" wrapText="1"/>
    </xf>
    <xf numFmtId="0" fontId="16" fillId="0" borderId="17" xfId="0" applyFont="1" applyBorder="1" applyAlignment="1">
      <alignment horizontal="center"/>
    </xf>
    <xf numFmtId="0" fontId="16" fillId="2" borderId="19" xfId="0" applyFont="1" applyFill="1" applyBorder="1" applyAlignment="1">
      <alignment horizontal="center" textRotation="90"/>
    </xf>
    <xf numFmtId="0" fontId="16" fillId="2" borderId="31" xfId="0" applyFont="1" applyFill="1" applyBorder="1" applyAlignment="1">
      <alignment horizontal="center" textRotation="90"/>
    </xf>
    <xf numFmtId="0" fontId="5" fillId="6" borderId="17" xfId="0" applyFont="1" applyFill="1" applyBorder="1" applyAlignment="1">
      <alignment horizontal="center"/>
    </xf>
    <xf numFmtId="0" fontId="5" fillId="7" borderId="17" xfId="0" applyFont="1" applyFill="1" applyBorder="1" applyAlignment="1">
      <alignment horizontal="center"/>
    </xf>
    <xf numFmtId="0" fontId="5" fillId="8" borderId="17" xfId="0" applyFont="1" applyFill="1" applyBorder="1" applyAlignment="1">
      <alignment horizontal="center"/>
    </xf>
    <xf numFmtId="0" fontId="5" fillId="5" borderId="94" xfId="0" applyFont="1" applyFill="1" applyBorder="1" applyAlignment="1">
      <alignment horizontal="center"/>
    </xf>
    <xf numFmtId="0" fontId="5" fillId="5" borderId="95" xfId="0" applyFont="1" applyFill="1" applyBorder="1" applyAlignment="1">
      <alignment horizontal="center"/>
    </xf>
    <xf numFmtId="0" fontId="5" fillId="5" borderId="96" xfId="0" applyFont="1" applyFill="1" applyBorder="1" applyAlignment="1">
      <alignment horizontal="center"/>
    </xf>
    <xf numFmtId="0" fontId="5"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7" xfId="0" applyFont="1" applyBorder="1" applyAlignment="1">
      <alignment horizontal="center"/>
    </xf>
    <xf numFmtId="0" fontId="5" fillId="5" borderId="17" xfId="0" applyFont="1" applyFill="1" applyBorder="1" applyAlignment="1">
      <alignment horizontal="center"/>
    </xf>
    <xf numFmtId="0" fontId="34" fillId="7" borderId="99" xfId="0" applyFont="1" applyFill="1" applyBorder="1" applyAlignment="1">
      <alignment horizontal="center" textRotation="90" wrapText="1"/>
    </xf>
    <xf numFmtId="0" fontId="34" fillId="0" borderId="100" xfId="0" applyFont="1" applyBorder="1" applyAlignment="1">
      <alignment horizontal="center" textRotation="90" wrapText="1"/>
    </xf>
    <xf numFmtId="0" fontId="34" fillId="5" borderId="99" xfId="0" applyFont="1" applyFill="1" applyBorder="1" applyAlignment="1">
      <alignment horizontal="center" textRotation="90" wrapText="1"/>
    </xf>
    <xf numFmtId="0" fontId="34" fillId="8" borderId="86" xfId="0" applyFont="1" applyFill="1" applyBorder="1" applyAlignment="1">
      <alignment horizontal="center" textRotation="90" wrapText="1"/>
    </xf>
    <xf numFmtId="0" fontId="34" fillId="0" borderId="105" xfId="0" applyFont="1" applyBorder="1" applyAlignment="1">
      <alignment horizontal="center" textRotation="90" wrapText="1"/>
    </xf>
    <xf numFmtId="0" fontId="34" fillId="6" borderId="99" xfId="0" applyFont="1" applyFill="1" applyBorder="1" applyAlignment="1">
      <alignment horizontal="center" textRotation="90" wrapText="1"/>
    </xf>
    <xf numFmtId="0" fontId="34" fillId="2" borderId="19" xfId="0" applyFont="1" applyFill="1" applyBorder="1" applyAlignment="1">
      <alignment horizontal="center" textRotation="90"/>
    </xf>
    <xf numFmtId="0" fontId="34" fillId="2" borderId="31" xfId="0" applyFont="1" applyFill="1" applyBorder="1" applyAlignment="1">
      <alignment horizontal="center" textRotation="90"/>
    </xf>
    <xf numFmtId="0" fontId="34" fillId="0" borderId="18" xfId="0" applyFont="1" applyBorder="1" applyAlignment="1">
      <alignment horizontal="center" textRotation="90"/>
    </xf>
    <xf numFmtId="0" fontId="34" fillId="0" borderId="18" xfId="0" applyFont="1" applyBorder="1" applyAlignment="1">
      <alignment horizontal="center" vertical="center"/>
    </xf>
    <xf numFmtId="3" fontId="34" fillId="0" borderId="18" xfId="0" applyNumberFormat="1" applyFont="1" applyBorder="1" applyAlignment="1">
      <alignment horizontal="center" vertical="center" wrapText="1"/>
    </xf>
    <xf numFmtId="0" fontId="37" fillId="0" borderId="17" xfId="17" applyFont="1" applyFill="1" applyBorder="1" applyAlignment="1">
      <alignment horizontal="center" vertical="center"/>
    </xf>
    <xf numFmtId="0" fontId="1" fillId="0" borderId="17" xfId="17" applyFill="1" applyBorder="1" applyAlignment="1">
      <alignment horizontal="center" vertical="center"/>
    </xf>
    <xf numFmtId="0" fontId="37" fillId="0" borderId="17" xfId="17" applyFont="1" applyFill="1" applyBorder="1" applyAlignment="1">
      <alignment horizontal="center" vertical="center" wrapText="1"/>
    </xf>
    <xf numFmtId="0" fontId="1" fillId="0" borderId="17" xfId="17" applyFill="1" applyBorder="1" applyAlignment="1">
      <alignment vertical="center" wrapText="1"/>
    </xf>
    <xf numFmtId="0" fontId="37" fillId="0" borderId="19" xfId="17" applyFont="1" applyFill="1" applyBorder="1" applyAlignment="1">
      <alignment horizontal="center" vertical="center" wrapText="1"/>
    </xf>
    <xf numFmtId="0" fontId="1" fillId="0" borderId="18" xfId="17" applyFill="1" applyBorder="1" applyAlignment="1">
      <alignment horizontal="center" vertical="center" wrapText="1"/>
    </xf>
    <xf numFmtId="0" fontId="37" fillId="3" borderId="94" xfId="17" applyFont="1" applyFill="1" applyBorder="1" applyAlignment="1">
      <alignment horizontal="center" vertical="center" wrapText="1"/>
    </xf>
    <xf numFmtId="0" fontId="37" fillId="3" borderId="96" xfId="17" applyFont="1" applyFill="1" applyBorder="1" applyAlignment="1">
      <alignment horizontal="center" vertical="center" wrapText="1"/>
    </xf>
    <xf numFmtId="0" fontId="47" fillId="0" borderId="17" xfId="17" applyFont="1" applyFill="1" applyBorder="1" applyAlignment="1">
      <alignment horizontal="center" vertical="center" wrapText="1"/>
    </xf>
    <xf numFmtId="0" fontId="1" fillId="0" borderId="17" xfId="17" applyFill="1" applyBorder="1" applyAlignment="1">
      <alignment horizontal="center" vertical="center" wrapText="1"/>
    </xf>
    <xf numFmtId="0" fontId="37" fillId="0" borderId="94" xfId="17" applyFont="1" applyFill="1" applyBorder="1" applyAlignment="1">
      <alignment horizontal="center" vertical="center" wrapText="1"/>
    </xf>
    <xf numFmtId="0" fontId="0" fillId="0" borderId="96" xfId="0" applyBorder="1" applyAlignment="1">
      <alignment horizontal="center" vertical="center" wrapText="1"/>
    </xf>
    <xf numFmtId="0" fontId="47" fillId="0" borderId="94" xfId="17" applyFont="1" applyFill="1" applyBorder="1" applyAlignment="1">
      <alignment horizontal="center" vertical="center" wrapText="1"/>
    </xf>
    <xf numFmtId="0" fontId="1" fillId="0" borderId="95" xfId="17" applyFill="1" applyBorder="1" applyAlignment="1">
      <alignment horizontal="center" vertical="center" wrapText="1"/>
    </xf>
    <xf numFmtId="0" fontId="18" fillId="8" borderId="86" xfId="0" applyFont="1" applyFill="1" applyBorder="1" applyAlignment="1">
      <alignment horizontal="center" textRotation="90" wrapText="1"/>
    </xf>
    <xf numFmtId="0" fontId="18" fillId="0" borderId="105" xfId="0" applyFont="1" applyBorder="1" applyAlignment="1">
      <alignment horizontal="center" textRotation="90" wrapText="1"/>
    </xf>
    <xf numFmtId="0" fontId="18" fillId="7" borderId="99" xfId="0" applyFont="1" applyFill="1" applyBorder="1" applyAlignment="1">
      <alignment horizontal="center" textRotation="90" wrapText="1"/>
    </xf>
    <xf numFmtId="0" fontId="18" fillId="0" borderId="100" xfId="0" applyFont="1" applyBorder="1" applyAlignment="1">
      <alignment horizontal="center" textRotation="90" wrapText="1"/>
    </xf>
    <xf numFmtId="0" fontId="18" fillId="5" borderId="99" xfId="0" applyFont="1" applyFill="1" applyBorder="1" applyAlignment="1">
      <alignment horizontal="center" textRotation="90" wrapText="1"/>
    </xf>
    <xf numFmtId="0" fontId="17" fillId="0" borderId="17" xfId="0" applyFont="1" applyBorder="1" applyAlignment="1">
      <alignment horizontal="center" vertical="center" wrapText="1"/>
    </xf>
    <xf numFmtId="0" fontId="17" fillId="0" borderId="31" xfId="0" applyFont="1" applyBorder="1" applyAlignment="1">
      <alignment horizontal="center" vertical="center" wrapText="1"/>
    </xf>
    <xf numFmtId="0" fontId="18" fillId="0" borderId="18" xfId="0" applyFont="1" applyBorder="1" applyAlignment="1">
      <alignment horizontal="center" vertical="center" wrapText="1"/>
    </xf>
    <xf numFmtId="0" fontId="18" fillId="2" borderId="19" xfId="0" applyFont="1" applyFill="1" applyBorder="1" applyAlignment="1">
      <alignment horizontal="center" textRotation="90"/>
    </xf>
    <xf numFmtId="0" fontId="18" fillId="2" borderId="31" xfId="0" applyFont="1" applyFill="1" applyBorder="1" applyAlignment="1">
      <alignment horizontal="center" textRotation="90"/>
    </xf>
    <xf numFmtId="0" fontId="18" fillId="0" borderId="18" xfId="0" applyFont="1" applyBorder="1" applyAlignment="1">
      <alignment horizontal="center" textRotation="90"/>
    </xf>
    <xf numFmtId="0" fontId="18" fillId="6" borderId="99" xfId="0" applyFont="1" applyFill="1" applyBorder="1" applyAlignment="1">
      <alignment horizontal="center" textRotation="90" wrapText="1"/>
    </xf>
    <xf numFmtId="0" fontId="17" fillId="0" borderId="19" xfId="0" applyFont="1" applyBorder="1" applyAlignment="1">
      <alignment horizontal="center" vertical="center"/>
    </xf>
    <xf numFmtId="0" fontId="17" fillId="0" borderId="31" xfId="0" applyFont="1" applyBorder="1" applyAlignment="1">
      <alignment horizontal="center" vertical="center"/>
    </xf>
    <xf numFmtId="0" fontId="20" fillId="0" borderId="18" xfId="0" applyFont="1" applyBorder="1" applyAlignment="1">
      <alignment horizontal="center" vertical="center"/>
    </xf>
    <xf numFmtId="0" fontId="17" fillId="0" borderId="19" xfId="0" applyFont="1" applyBorder="1" applyAlignment="1">
      <alignment horizontal="center" vertical="center" wrapText="1"/>
    </xf>
    <xf numFmtId="0" fontId="18" fillId="0" borderId="18" xfId="0" applyFont="1" applyBorder="1" applyAlignment="1">
      <alignment horizontal="center" vertical="center"/>
    </xf>
    <xf numFmtId="3" fontId="17" fillId="0" borderId="19" xfId="1" applyNumberFormat="1" applyFont="1" applyBorder="1" applyAlignment="1">
      <alignment horizontal="center" vertical="center" wrapText="1"/>
    </xf>
    <xf numFmtId="3" fontId="17" fillId="0" borderId="31" xfId="1" applyNumberFormat="1" applyFont="1" applyBorder="1" applyAlignment="1">
      <alignment horizontal="center" vertical="center" wrapText="1"/>
    </xf>
    <xf numFmtId="3" fontId="18" fillId="0" borderId="18" xfId="0" applyNumberFormat="1" applyFont="1" applyBorder="1" applyAlignment="1">
      <alignment horizontal="center" vertical="center" wrapText="1"/>
    </xf>
    <xf numFmtId="0" fontId="100" fillId="0" borderId="94" xfId="0" applyFont="1" applyBorder="1" applyAlignment="1">
      <alignment horizontal="center" vertical="center"/>
    </xf>
    <xf numFmtId="0" fontId="100" fillId="0" borderId="96" xfId="0" applyFont="1" applyBorder="1" applyAlignment="1">
      <alignment horizontal="center" vertical="center"/>
    </xf>
    <xf numFmtId="0" fontId="100" fillId="0" borderId="94" xfId="0" applyFont="1" applyBorder="1" applyAlignment="1">
      <alignment horizontal="center" vertical="center" wrapText="1"/>
    </xf>
    <xf numFmtId="0" fontId="100" fillId="0" borderId="96" xfId="0" applyFont="1" applyBorder="1" applyAlignment="1">
      <alignment horizontal="center" vertical="center" wrapText="1"/>
    </xf>
    <xf numFmtId="0" fontId="100" fillId="0" borderId="94" xfId="0" applyFont="1" applyBorder="1" applyAlignment="1">
      <alignment horizontal="center" vertical="top" wrapText="1"/>
    </xf>
    <xf numFmtId="0" fontId="100" fillId="0" borderId="96" xfId="0" applyFont="1" applyBorder="1" applyAlignment="1">
      <alignment horizontal="center" vertical="top" wrapText="1"/>
    </xf>
    <xf numFmtId="0" fontId="99" fillId="0" borderId="17" xfId="0" applyFont="1" applyBorder="1" applyAlignment="1">
      <alignment horizontal="center" wrapText="1"/>
    </xf>
    <xf numFmtId="0" fontId="100" fillId="0" borderId="17" xfId="0" applyFont="1" applyBorder="1" applyAlignment="1">
      <alignment horizontal="center" vertical="center"/>
    </xf>
    <xf numFmtId="0" fontId="100" fillId="0" borderId="17" xfId="0" applyFont="1" applyBorder="1" applyAlignment="1">
      <alignment horizontal="center" vertical="center" wrapText="1"/>
    </xf>
    <xf numFmtId="0" fontId="5" fillId="0" borderId="19" xfId="0" applyFont="1" applyBorder="1" applyAlignment="1">
      <alignment horizontal="center" vertical="top"/>
    </xf>
    <xf numFmtId="0" fontId="5" fillId="0" borderId="18" xfId="0" applyFont="1" applyBorder="1" applyAlignment="1">
      <alignment horizontal="center" vertical="top"/>
    </xf>
    <xf numFmtId="41" fontId="12" fillId="0" borderId="19" xfId="19" applyNumberFormat="1" applyFont="1" applyBorder="1" applyAlignment="1">
      <alignment horizontal="center" vertical="top" wrapText="1"/>
    </xf>
    <xf numFmtId="41" fontId="12" fillId="0" borderId="18" xfId="19" applyNumberFormat="1" applyFont="1" applyBorder="1" applyAlignment="1">
      <alignment horizontal="center" vertical="top" wrapText="1"/>
    </xf>
    <xf numFmtId="0" fontId="32" fillId="0" borderId="19" xfId="0" applyFont="1" applyBorder="1" applyAlignment="1">
      <alignment horizontal="center" vertical="top" wrapText="1"/>
    </xf>
    <xf numFmtId="0" fontId="32" fillId="0" borderId="18" xfId="0" applyFont="1" applyBorder="1" applyAlignment="1">
      <alignment horizontal="center" vertical="top" wrapText="1"/>
    </xf>
    <xf numFmtId="0" fontId="103" fillId="0" borderId="19" xfId="0" applyFont="1" applyBorder="1" applyAlignment="1">
      <alignment horizontal="center" vertical="top"/>
    </xf>
    <xf numFmtId="0" fontId="103" fillId="0" borderId="18" xfId="0" applyFont="1" applyBorder="1" applyAlignment="1">
      <alignment horizontal="center" vertical="top"/>
    </xf>
    <xf numFmtId="0" fontId="102" fillId="0" borderId="19" xfId="0" applyFont="1" applyBorder="1" applyAlignment="1">
      <alignment horizontal="center" vertical="top" wrapText="1"/>
    </xf>
    <xf numFmtId="0" fontId="102" fillId="0" borderId="18" xfId="0" applyFont="1" applyBorder="1" applyAlignment="1">
      <alignment horizontal="center" vertical="top" wrapText="1"/>
    </xf>
    <xf numFmtId="0" fontId="5" fillId="0" borderId="19" xfId="0" applyFont="1" applyBorder="1" applyAlignment="1">
      <alignment horizontal="center" vertical="top" wrapText="1"/>
    </xf>
    <xf numFmtId="0" fontId="5" fillId="0" borderId="18" xfId="0" applyFont="1" applyBorder="1" applyAlignment="1">
      <alignment horizontal="center" vertical="top" wrapText="1"/>
    </xf>
    <xf numFmtId="0" fontId="33" fillId="0" borderId="19" xfId="0" applyFont="1" applyBorder="1" applyAlignment="1">
      <alignment horizontal="center" vertical="top" wrapText="1"/>
    </xf>
    <xf numFmtId="0" fontId="33" fillId="0" borderId="11" xfId="0" applyFont="1" applyBorder="1" applyAlignment="1">
      <alignment horizontal="center" vertical="top" wrapText="1"/>
    </xf>
    <xf numFmtId="0" fontId="32" fillId="0" borderId="19" xfId="0" applyFont="1" applyBorder="1" applyAlignment="1">
      <alignment horizontal="center" vertical="top"/>
    </xf>
    <xf numFmtId="0" fontId="32" fillId="0" borderId="18" xfId="0" applyFont="1" applyBorder="1" applyAlignment="1">
      <alignment horizontal="center" vertical="top"/>
    </xf>
    <xf numFmtId="41" fontId="5" fillId="0" borderId="19" xfId="0" applyNumberFormat="1" applyFont="1" applyBorder="1" applyAlignment="1">
      <alignment horizontal="center" vertical="top" wrapText="1"/>
    </xf>
    <xf numFmtId="41" fontId="5" fillId="0" borderId="18" xfId="0" applyNumberFormat="1" applyFont="1" applyBorder="1" applyAlignment="1">
      <alignment horizontal="center" vertical="top" wrapText="1"/>
    </xf>
    <xf numFmtId="0" fontId="95" fillId="0" borderId="20" xfId="0" applyFont="1" applyFill="1" applyBorder="1" applyAlignment="1">
      <alignment horizontal="left" vertical="top" wrapText="1"/>
    </xf>
    <xf numFmtId="0" fontId="95" fillId="0" borderId="31" xfId="0" applyFont="1" applyFill="1" applyBorder="1" applyAlignment="1">
      <alignment horizontal="left" vertical="top" wrapText="1"/>
    </xf>
    <xf numFmtId="0" fontId="95" fillId="0" borderId="11" xfId="0" applyFont="1" applyFill="1" applyBorder="1" applyAlignment="1">
      <alignment horizontal="left" vertical="top" wrapText="1"/>
    </xf>
    <xf numFmtId="0" fontId="87" fillId="0" borderId="0" xfId="0" applyFont="1" applyBorder="1" applyAlignment="1">
      <alignment horizontal="center" vertical="top" wrapText="1"/>
    </xf>
    <xf numFmtId="0" fontId="47" fillId="0" borderId="17" xfId="0" applyFont="1" applyFill="1" applyBorder="1" applyAlignment="1">
      <alignment horizontal="center" wrapText="1"/>
    </xf>
    <xf numFmtId="0" fontId="19" fillId="0" borderId="17" xfId="0" applyFont="1" applyFill="1" applyBorder="1" applyAlignment="1">
      <alignment wrapText="1"/>
    </xf>
    <xf numFmtId="0" fontId="78" fillId="0" borderId="0" xfId="0" applyFont="1" applyFill="1" applyAlignment="1">
      <alignment horizontal="left" vertical="center" wrapText="1"/>
    </xf>
    <xf numFmtId="0" fontId="47" fillId="0" borderId="17" xfId="0" applyFont="1" applyFill="1" applyBorder="1" applyAlignment="1">
      <alignment horizontal="center" vertical="center" wrapText="1"/>
    </xf>
    <xf numFmtId="0" fontId="41" fillId="0" borderId="17" xfId="0" applyFont="1" applyFill="1" applyBorder="1" applyAlignment="1">
      <alignment vertical="center" wrapText="1"/>
    </xf>
    <xf numFmtId="0" fontId="47" fillId="0" borderId="17" xfId="0" applyFont="1" applyFill="1" applyBorder="1" applyAlignment="1">
      <alignment horizontal="center"/>
    </xf>
    <xf numFmtId="0" fontId="19" fillId="0" borderId="17" xfId="0" applyFont="1" applyFill="1" applyBorder="1" applyAlignment="1">
      <alignment horizontal="center"/>
    </xf>
    <xf numFmtId="0" fontId="37" fillId="0" borderId="19" xfId="0" applyFont="1" applyBorder="1" applyAlignment="1">
      <alignment horizontal="center" vertical="center" wrapText="1"/>
    </xf>
    <xf numFmtId="0" fontId="0" fillId="0" borderId="18" xfId="0" applyBorder="1" applyAlignment="1">
      <alignment horizontal="center" vertical="center" wrapText="1"/>
    </xf>
    <xf numFmtId="0" fontId="47" fillId="0" borderId="19" xfId="0" applyFont="1" applyBorder="1" applyAlignment="1">
      <alignment horizontal="center" vertical="center" wrapText="1"/>
    </xf>
    <xf numFmtId="0" fontId="71" fillId="0" borderId="18" xfId="0" applyFont="1" applyBorder="1" applyAlignment="1">
      <alignment horizontal="center" vertical="center" wrapText="1"/>
    </xf>
    <xf numFmtId="0" fontId="47" fillId="0" borderId="94" xfId="0" applyFont="1" applyFill="1" applyBorder="1" applyAlignment="1">
      <alignment horizontal="center" vertical="center" wrapText="1"/>
    </xf>
    <xf numFmtId="0" fontId="47" fillId="0" borderId="9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34" fillId="8" borderId="22" xfId="0" applyFont="1" applyFill="1" applyBorder="1" applyAlignment="1">
      <alignment horizontal="center" textRotation="90" wrapText="1"/>
    </xf>
    <xf numFmtId="0" fontId="34" fillId="8" borderId="32" xfId="0" applyFont="1" applyFill="1" applyBorder="1" applyAlignment="1">
      <alignment horizontal="center" textRotation="90" wrapText="1"/>
    </xf>
    <xf numFmtId="0" fontId="34" fillId="6" borderId="22" xfId="0" applyFont="1" applyFill="1" applyBorder="1" applyAlignment="1">
      <alignment horizontal="center" textRotation="90" wrapText="1"/>
    </xf>
    <xf numFmtId="0" fontId="34" fillId="6" borderId="32" xfId="0" applyFont="1" applyFill="1" applyBorder="1" applyAlignment="1">
      <alignment horizontal="center" textRotation="90" wrapText="1"/>
    </xf>
    <xf numFmtId="0" fontId="34" fillId="5" borderId="22" xfId="0" applyFont="1" applyFill="1" applyBorder="1" applyAlignment="1">
      <alignment horizontal="center" textRotation="90" wrapText="1"/>
    </xf>
    <xf numFmtId="0" fontId="34" fillId="5" borderId="32" xfId="0" applyFont="1" applyFill="1" applyBorder="1" applyAlignment="1">
      <alignment horizontal="center" textRotation="90" wrapText="1"/>
    </xf>
    <xf numFmtId="0" fontId="34" fillId="7" borderId="22" xfId="0" applyFont="1" applyFill="1" applyBorder="1" applyAlignment="1">
      <alignment horizontal="center" textRotation="90" wrapText="1"/>
    </xf>
    <xf numFmtId="0" fontId="34" fillId="7" borderId="32" xfId="0" applyFont="1" applyFill="1" applyBorder="1" applyAlignment="1">
      <alignment horizontal="center" textRotation="90" wrapText="1"/>
    </xf>
    <xf numFmtId="43" fontId="5" fillId="0" borderId="19" xfId="1" applyNumberFormat="1" applyFont="1" applyBorder="1" applyAlignment="1">
      <alignment horizontal="center" vertical="center" wrapText="1"/>
    </xf>
    <xf numFmtId="43" fontId="5" fillId="0" borderId="31" xfId="1" applyNumberFormat="1" applyFont="1" applyBorder="1" applyAlignment="1">
      <alignment horizontal="center" vertical="center" wrapText="1"/>
    </xf>
    <xf numFmtId="0" fontId="53" fillId="0" borderId="17" xfId="0" applyFont="1" applyBorder="1" applyAlignment="1">
      <alignment horizontal="center" vertical="center" wrapText="1"/>
    </xf>
    <xf numFmtId="0" fontId="47" fillId="0" borderId="17" xfId="0" applyFont="1" applyBorder="1" applyAlignment="1">
      <alignment horizontal="center" vertical="center" wrapText="1"/>
    </xf>
    <xf numFmtId="0" fontId="53" fillId="0" borderId="17" xfId="0" applyFont="1" applyBorder="1" applyAlignment="1">
      <alignment vertical="center" wrapText="1"/>
    </xf>
    <xf numFmtId="0" fontId="49" fillId="3" borderId="2" xfId="0" applyFont="1" applyFill="1" applyBorder="1" applyAlignment="1">
      <alignment horizontal="center" vertical="center" wrapText="1"/>
    </xf>
    <xf numFmtId="0" fontId="49" fillId="3" borderId="3" xfId="0" applyFont="1" applyFill="1" applyBorder="1" applyAlignment="1">
      <alignment horizontal="center" vertical="center" wrapText="1"/>
    </xf>
    <xf numFmtId="0" fontId="47" fillId="0" borderId="17" xfId="0" applyFont="1" applyBorder="1" applyAlignment="1">
      <alignment horizontal="center" vertical="center"/>
    </xf>
    <xf numFmtId="0" fontId="53" fillId="0" borderId="17" xfId="0" applyFont="1" applyBorder="1" applyAlignment="1">
      <alignment horizontal="center" vertical="center"/>
    </xf>
    <xf numFmtId="0" fontId="47" fillId="3" borderId="17" xfId="0" applyFont="1" applyFill="1" applyBorder="1" applyAlignment="1">
      <alignment horizontal="center" vertical="center" wrapText="1"/>
    </xf>
    <xf numFmtId="0" fontId="47" fillId="0" borderId="94" xfId="0" applyFont="1" applyBorder="1" applyAlignment="1">
      <alignment horizontal="center" vertical="center" wrapText="1"/>
    </xf>
    <xf numFmtId="0" fontId="53" fillId="0" borderId="95" xfId="0" applyFont="1" applyBorder="1" applyAlignment="1">
      <alignment horizontal="center" vertical="center" wrapText="1"/>
    </xf>
    <xf numFmtId="0" fontId="41" fillId="0" borderId="0" xfId="0" applyFont="1" applyFill="1" applyAlignment="1">
      <alignment horizontal="center" vertical="top" wrapText="1"/>
    </xf>
    <xf numFmtId="0" fontId="41" fillId="0" borderId="0" xfId="0" applyFont="1" applyFill="1" applyAlignment="1">
      <alignment horizontal="center" vertical="top"/>
    </xf>
    <xf numFmtId="3" fontId="41" fillId="0" borderId="1" xfId="0" applyNumberFormat="1" applyFont="1" applyFill="1" applyBorder="1" applyAlignment="1">
      <alignment horizontal="center" vertical="top" wrapText="1"/>
    </xf>
    <xf numFmtId="3" fontId="95" fillId="0" borderId="1" xfId="0" applyNumberFormat="1" applyFont="1" applyFill="1" applyBorder="1" applyAlignment="1">
      <alignment horizontal="center" vertical="top" wrapText="1"/>
    </xf>
    <xf numFmtId="3" fontId="41" fillId="12" borderId="1" xfId="0" applyNumberFormat="1" applyFont="1" applyFill="1" applyBorder="1" applyAlignment="1">
      <alignment horizontal="center" vertical="top" wrapText="1"/>
    </xf>
    <xf numFmtId="3" fontId="41" fillId="13" borderId="1" xfId="0" applyNumberFormat="1" applyFont="1" applyFill="1" applyBorder="1" applyAlignment="1">
      <alignment horizontal="center" vertical="top" wrapText="1"/>
    </xf>
    <xf numFmtId="3" fontId="95" fillId="0" borderId="20" xfId="0" applyNumberFormat="1" applyFont="1" applyFill="1" applyBorder="1" applyAlignment="1">
      <alignment horizontal="center" vertical="top" wrapText="1"/>
    </xf>
    <xf numFmtId="3" fontId="41" fillId="0" borderId="31" xfId="0" applyNumberFormat="1" applyFont="1" applyFill="1" applyBorder="1" applyAlignment="1">
      <alignment horizontal="center" vertical="top" wrapText="1"/>
    </xf>
    <xf numFmtId="3" fontId="41" fillId="0" borderId="11" xfId="0" applyNumberFormat="1" applyFont="1" applyFill="1" applyBorder="1" applyAlignment="1">
      <alignment horizontal="center" vertical="top" wrapText="1"/>
    </xf>
  </cellXfs>
  <cellStyles count="20">
    <cellStyle name="Comma" xfId="1" builtinId="3"/>
    <cellStyle name="Comma 2" xfId="19"/>
    <cellStyle name="Normal" xfId="0" builtinId="0"/>
    <cellStyle name="Normal_ชลบุรี" xfId="2"/>
    <cellStyle name="เครื่องหมายจุลภาค 2" xfId="3"/>
    <cellStyle name="เครื่องหมายจุลภาค_วิเคราะห์โครงการจังหวัด กลุ่มจังหวัด (ตอนกลาง+ตะวันออก) 3" xfId="4"/>
    <cellStyle name="ปกติ 2" xfId="5"/>
    <cellStyle name="ปกติ 2 2" xfId="6"/>
    <cellStyle name="ปกติ 26_แบบ 1-2 (อี๊ด) ปี 2554" xfId="7"/>
    <cellStyle name="ปกติ 28_แบบ 1-2 (อี๊ด) ปี 2554" xfId="8"/>
    <cellStyle name="ปกติ 3" xfId="9"/>
    <cellStyle name="ปกติ 31_แบบ 1-2 (อี๊ด) ปี 2554" xfId="10"/>
    <cellStyle name="ปกติ 34_แบบ 1-2 (อี๊ด) ปี 2554" xfId="11"/>
    <cellStyle name="ปกติ 36_แบบ 1-2 (อี๊ด) ปี 2554" xfId="12"/>
    <cellStyle name="ปกติ 37_แบบ 1-2 (อี๊ด) ปี 2554" xfId="13"/>
    <cellStyle name="ปกติ 4" xfId="14"/>
    <cellStyle name="ปกติ_book1" xfId="15"/>
    <cellStyle name="ปกติ_พื้นที่การศึกษาแบบ2" xfId="16"/>
    <cellStyle name="ปกติ_วิเคราะห์โครงการจังหวัด กลุ่มจังหวัด (ตอนกลาง+ตะวันออก) 3" xfId="17"/>
    <cellStyle name="ปกติ_สภาพัฒ23-3-52" xfId="18"/>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AF42"/>
  <sheetViews>
    <sheetView zoomScaleNormal="110" workbookViewId="0">
      <selection activeCell="U5" sqref="U5:U7"/>
    </sheetView>
  </sheetViews>
  <sheetFormatPr defaultColWidth="9" defaultRowHeight="10.5"/>
  <cols>
    <col min="1" max="1" width="5.125" style="1" customWidth="1"/>
    <col min="2" max="2" width="5.125" style="1" hidden="1" customWidth="1"/>
    <col min="3" max="3" width="44.875" style="658" customWidth="1"/>
    <col min="4" max="4" width="62.875" style="669" customWidth="1"/>
    <col min="5" max="5" width="10.875" style="617" customWidth="1"/>
    <col min="6" max="21" width="4.375" style="1" hidden="1" customWidth="1"/>
    <col min="22" max="22" width="32" style="1" hidden="1" customWidth="1"/>
    <col min="23" max="26" width="9" style="1"/>
    <col min="27" max="27" width="0" style="1" hidden="1" customWidth="1"/>
    <col min="28" max="16384" width="9" style="1"/>
  </cols>
  <sheetData>
    <row r="1" spans="1:32" customFormat="1" ht="14.25">
      <c r="A1" s="5" t="s">
        <v>1841</v>
      </c>
      <c r="B1" s="5"/>
      <c r="C1" s="658"/>
      <c r="D1" s="664"/>
      <c r="E1" s="617"/>
      <c r="F1" s="1" t="s">
        <v>1476</v>
      </c>
      <c r="G1" s="1"/>
      <c r="H1" s="1" t="s">
        <v>1481</v>
      </c>
      <c r="I1" s="1"/>
      <c r="J1" s="1"/>
      <c r="K1" s="1"/>
      <c r="L1" s="1"/>
      <c r="M1" s="1"/>
      <c r="N1" s="1"/>
      <c r="O1" s="1"/>
      <c r="P1" s="1"/>
      <c r="Q1" s="1"/>
      <c r="R1" s="1"/>
      <c r="S1" s="1"/>
      <c r="T1" s="1"/>
      <c r="U1" s="1"/>
    </row>
    <row r="2" spans="1:32" customFormat="1" ht="14.25">
      <c r="A2" s="5" t="s">
        <v>1842</v>
      </c>
      <c r="B2" s="5"/>
      <c r="C2" s="658"/>
      <c r="D2" s="664"/>
      <c r="E2" s="617"/>
      <c r="F2" s="1"/>
      <c r="G2" s="1"/>
      <c r="H2" s="1" t="s">
        <v>1477</v>
      </c>
      <c r="I2" s="1"/>
      <c r="J2" s="1"/>
      <c r="K2" s="1" t="s">
        <v>1031</v>
      </c>
      <c r="L2" s="1"/>
      <c r="M2" s="1"/>
      <c r="N2" s="1"/>
      <c r="O2" s="1"/>
      <c r="P2" s="1"/>
      <c r="Q2" s="1"/>
      <c r="R2" s="1"/>
      <c r="S2" s="1"/>
      <c r="T2" s="1"/>
      <c r="U2" s="1"/>
    </row>
    <row r="3" spans="1:32" customFormat="1" ht="14.25">
      <c r="A3" s="5"/>
      <c r="B3" s="5"/>
      <c r="C3" s="658"/>
      <c r="D3" s="664"/>
      <c r="E3" s="617"/>
      <c r="F3" s="1"/>
      <c r="G3" s="1"/>
      <c r="H3" s="1" t="s">
        <v>1478</v>
      </c>
      <c r="I3" s="1"/>
      <c r="J3" s="1"/>
      <c r="K3" s="1"/>
      <c r="L3" s="1"/>
      <c r="M3" s="1"/>
      <c r="N3" s="1" t="s">
        <v>1251</v>
      </c>
      <c r="O3" s="1"/>
      <c r="P3" s="1"/>
      <c r="Q3" s="1"/>
      <c r="R3" s="1"/>
      <c r="S3" s="1"/>
      <c r="T3" s="1"/>
      <c r="U3" s="1"/>
    </row>
    <row r="4" spans="1:32" customFormat="1" ht="14.25">
      <c r="A4" s="1"/>
      <c r="B4" s="1"/>
      <c r="C4" s="658"/>
      <c r="D4" s="664"/>
      <c r="E4" s="617"/>
      <c r="F4" s="1"/>
      <c r="G4" s="1"/>
      <c r="H4" s="1" t="s">
        <v>1028</v>
      </c>
      <c r="I4" s="1"/>
      <c r="J4" s="1"/>
      <c r="K4" s="1"/>
      <c r="L4" s="1"/>
      <c r="M4" s="1"/>
      <c r="N4" s="1" t="s">
        <v>1252</v>
      </c>
      <c r="O4" s="1"/>
      <c r="P4" s="1"/>
      <c r="Q4" s="1"/>
      <c r="R4" s="1"/>
      <c r="S4" s="1"/>
      <c r="T4" s="1"/>
      <c r="U4" s="1"/>
      <c r="AA4" s="26" t="s">
        <v>106</v>
      </c>
    </row>
    <row r="5" spans="1:32" s="181" customFormat="1" ht="14.25" customHeight="1">
      <c r="A5" s="1171" t="s">
        <v>1474</v>
      </c>
      <c r="B5" s="180"/>
      <c r="C5" s="1173" t="s">
        <v>1454</v>
      </c>
      <c r="D5" s="1171" t="s">
        <v>1455</v>
      </c>
      <c r="E5" s="1175" t="s">
        <v>817</v>
      </c>
      <c r="F5" s="1178" t="s">
        <v>1247</v>
      </c>
      <c r="G5" s="1180" t="s">
        <v>1466</v>
      </c>
      <c r="H5" s="1180"/>
      <c r="I5" s="1180"/>
      <c r="J5" s="1180"/>
      <c r="K5" s="1180"/>
      <c r="L5" s="1181" t="s">
        <v>1467</v>
      </c>
      <c r="M5" s="1181"/>
      <c r="N5" s="1181"/>
      <c r="O5" s="1183" t="s">
        <v>1468</v>
      </c>
      <c r="P5" s="1184"/>
      <c r="Q5" s="1184"/>
      <c r="R5" s="1185"/>
      <c r="S5" s="1182" t="s">
        <v>1469</v>
      </c>
      <c r="T5" s="1182"/>
      <c r="U5" s="445" t="s">
        <v>1475</v>
      </c>
      <c r="V5" s="1173" t="s">
        <v>1465</v>
      </c>
      <c r="W5" s="1177" t="s">
        <v>105</v>
      </c>
      <c r="X5" s="1177"/>
      <c r="Y5" s="1177"/>
      <c r="Z5" s="1177"/>
    </row>
    <row r="6" spans="1:32" s="181" customFormat="1" ht="98.25" customHeight="1">
      <c r="A6" s="1172"/>
      <c r="B6" s="182"/>
      <c r="C6" s="1174"/>
      <c r="D6" s="1172"/>
      <c r="E6" s="1176"/>
      <c r="F6" s="1179"/>
      <c r="G6" s="638" t="s">
        <v>1482</v>
      </c>
      <c r="H6" s="639" t="s">
        <v>1471</v>
      </c>
      <c r="I6" s="639" t="s">
        <v>1473</v>
      </c>
      <c r="J6" s="639" t="s">
        <v>1456</v>
      </c>
      <c r="K6" s="640" t="s">
        <v>1457</v>
      </c>
      <c r="L6" s="641" t="s">
        <v>1480</v>
      </c>
      <c r="M6" s="642" t="s">
        <v>1458</v>
      </c>
      <c r="N6" s="643" t="s">
        <v>1459</v>
      </c>
      <c r="O6" s="644" t="s">
        <v>1460</v>
      </c>
      <c r="P6" s="645" t="s">
        <v>1461</v>
      </c>
      <c r="Q6" s="646" t="s">
        <v>1462</v>
      </c>
      <c r="R6" s="647" t="s">
        <v>1479</v>
      </c>
      <c r="S6" s="648" t="s">
        <v>1472</v>
      </c>
      <c r="T6" s="649" t="s">
        <v>1463</v>
      </c>
      <c r="U6" s="650" t="s">
        <v>1464</v>
      </c>
      <c r="V6" s="1174"/>
      <c r="W6" s="183" t="s">
        <v>812</v>
      </c>
      <c r="X6" s="184" t="s">
        <v>813</v>
      </c>
      <c r="Y6" s="184" t="s">
        <v>814</v>
      </c>
      <c r="Z6" s="183" t="s">
        <v>815</v>
      </c>
      <c r="AB6" s="651"/>
      <c r="AC6" s="651"/>
      <c r="AD6" s="651"/>
      <c r="AE6" s="651"/>
      <c r="AF6" s="651"/>
    </row>
    <row r="7" spans="1:32" s="181" customFormat="1" ht="22.5" customHeight="1">
      <c r="A7" s="182"/>
      <c r="B7" s="182"/>
      <c r="C7" s="659"/>
      <c r="D7" s="665"/>
      <c r="E7" s="652"/>
      <c r="F7" s="653"/>
      <c r="G7" s="638"/>
      <c r="H7" s="639"/>
      <c r="I7" s="639"/>
      <c r="J7" s="639"/>
      <c r="K7" s="654"/>
      <c r="L7" s="641"/>
      <c r="M7" s="642"/>
      <c r="N7" s="643"/>
      <c r="O7" s="644"/>
      <c r="P7" s="645"/>
      <c r="Q7" s="645"/>
      <c r="R7" s="646"/>
      <c r="S7" s="648"/>
      <c r="T7" s="655"/>
      <c r="U7" s="656"/>
      <c r="V7" s="191"/>
      <c r="W7" s="33" t="s">
        <v>1250</v>
      </c>
      <c r="X7" s="34" t="s">
        <v>1248</v>
      </c>
      <c r="Y7" s="34" t="s">
        <v>1341</v>
      </c>
      <c r="Z7" s="33" t="s">
        <v>1249</v>
      </c>
      <c r="AB7" s="651"/>
      <c r="AC7" s="651"/>
      <c r="AD7" s="651"/>
      <c r="AE7" s="651"/>
      <c r="AF7" s="651"/>
    </row>
    <row r="8" spans="1:32" s="40" customFormat="1" ht="42.75">
      <c r="A8" s="620">
        <v>1</v>
      </c>
      <c r="B8" s="620">
        <v>1</v>
      </c>
      <c r="C8" s="660" t="s">
        <v>99</v>
      </c>
      <c r="D8" s="666" t="s">
        <v>1846</v>
      </c>
      <c r="E8" s="621">
        <v>5000000</v>
      </c>
      <c r="F8" s="594" t="s">
        <v>1250</v>
      </c>
      <c r="G8" s="622"/>
      <c r="H8" s="623"/>
      <c r="I8" s="623"/>
      <c r="J8" s="623"/>
      <c r="K8" s="623"/>
      <c r="L8" s="622"/>
      <c r="M8" s="623"/>
      <c r="N8" s="624"/>
      <c r="O8" s="622"/>
      <c r="P8" s="623"/>
      <c r="Q8" s="623"/>
      <c r="R8" s="625"/>
      <c r="S8" s="626"/>
      <c r="T8" s="623"/>
      <c r="U8" s="627"/>
      <c r="V8" s="628" t="s">
        <v>2035</v>
      </c>
      <c r="W8" s="306" t="str">
        <f t="shared" ref="W8:W35" si="0">IF($F8="Y",$AA$4,"")</f>
        <v>ü</v>
      </c>
      <c r="X8" s="306" t="str">
        <f t="shared" ref="X8:X35" si="1">IF(F8="F",$AA$4,"")</f>
        <v/>
      </c>
      <c r="Y8" s="306" t="str">
        <f t="shared" ref="Y8:Y35" si="2">IF(F8="L",$AA$4,"")</f>
        <v/>
      </c>
      <c r="Z8" s="306" t="str">
        <f t="shared" ref="Z8:Z35" si="3">IF(F8="N",$AA$4,"")</f>
        <v/>
      </c>
    </row>
    <row r="9" spans="1:32" s="40" customFormat="1" ht="42.75">
      <c r="A9" s="307">
        <f t="shared" ref="A9:A35" si="4">A8+1</f>
        <v>2</v>
      </c>
      <c r="B9" s="307">
        <v>2</v>
      </c>
      <c r="C9" s="631" t="s">
        <v>100</v>
      </c>
      <c r="D9" s="631" t="s">
        <v>1847</v>
      </c>
      <c r="E9" s="573">
        <v>2540000</v>
      </c>
      <c r="F9" s="312" t="s">
        <v>1249</v>
      </c>
      <c r="G9" s="313">
        <v>1</v>
      </c>
      <c r="H9" s="314">
        <v>0</v>
      </c>
      <c r="I9" s="314">
        <v>0</v>
      </c>
      <c r="J9" s="314">
        <v>0</v>
      </c>
      <c r="K9" s="315">
        <v>0</v>
      </c>
      <c r="L9" s="313">
        <v>1</v>
      </c>
      <c r="M9" s="314">
        <v>1</v>
      </c>
      <c r="N9" s="315">
        <v>0</v>
      </c>
      <c r="O9" s="313">
        <v>0</v>
      </c>
      <c r="P9" s="314">
        <v>1</v>
      </c>
      <c r="Q9" s="365">
        <v>0</v>
      </c>
      <c r="R9" s="316">
        <v>0</v>
      </c>
      <c r="S9" s="317">
        <v>0</v>
      </c>
      <c r="T9" s="314">
        <v>0</v>
      </c>
      <c r="U9" s="316">
        <v>0</v>
      </c>
      <c r="V9" s="319" t="s">
        <v>2044</v>
      </c>
      <c r="W9" s="320" t="str">
        <f t="shared" si="0"/>
        <v/>
      </c>
      <c r="X9" s="320" t="str">
        <f t="shared" si="1"/>
        <v/>
      </c>
      <c r="Y9" s="320" t="str">
        <f t="shared" si="2"/>
        <v/>
      </c>
      <c r="Z9" s="320" t="str">
        <f t="shared" si="3"/>
        <v>ü</v>
      </c>
    </row>
    <row r="10" spans="1:32" s="40" customFormat="1" ht="29.25" customHeight="1">
      <c r="A10" s="307">
        <f t="shared" si="4"/>
        <v>3</v>
      </c>
      <c r="B10" s="307">
        <v>2</v>
      </c>
      <c r="C10" s="631"/>
      <c r="D10" s="631" t="s">
        <v>2085</v>
      </c>
      <c r="E10" s="573">
        <v>837000</v>
      </c>
      <c r="F10" s="312" t="s">
        <v>1250</v>
      </c>
      <c r="G10" s="313">
        <v>1</v>
      </c>
      <c r="H10" s="314">
        <v>1</v>
      </c>
      <c r="I10" s="314">
        <v>0</v>
      </c>
      <c r="J10" s="314">
        <v>0</v>
      </c>
      <c r="K10" s="314">
        <v>0</v>
      </c>
      <c r="L10" s="313">
        <v>1</v>
      </c>
      <c r="M10" s="314">
        <v>1</v>
      </c>
      <c r="N10" s="315">
        <v>1</v>
      </c>
      <c r="O10" s="313">
        <v>0</v>
      </c>
      <c r="P10" s="314">
        <v>1</v>
      </c>
      <c r="Q10" s="314">
        <v>1</v>
      </c>
      <c r="R10" s="365">
        <v>1</v>
      </c>
      <c r="S10" s="317">
        <v>1</v>
      </c>
      <c r="T10" s="314">
        <v>1</v>
      </c>
      <c r="U10" s="316">
        <v>1</v>
      </c>
      <c r="V10" s="319" t="s">
        <v>2045</v>
      </c>
      <c r="W10" s="320" t="str">
        <f t="shared" si="0"/>
        <v>ü</v>
      </c>
      <c r="X10" s="320" t="str">
        <f t="shared" si="1"/>
        <v/>
      </c>
      <c r="Y10" s="320" t="str">
        <f t="shared" si="2"/>
        <v/>
      </c>
      <c r="Z10" s="320" t="str">
        <f t="shared" si="3"/>
        <v/>
      </c>
    </row>
    <row r="11" spans="1:32" s="40" customFormat="1" ht="42.75">
      <c r="A11" s="307">
        <f t="shared" si="4"/>
        <v>4</v>
      </c>
      <c r="B11" s="307">
        <v>3</v>
      </c>
      <c r="C11" s="631" t="s">
        <v>101</v>
      </c>
      <c r="D11" s="631" t="s">
        <v>2086</v>
      </c>
      <c r="E11" s="629">
        <v>950000</v>
      </c>
      <c r="F11" s="307" t="s">
        <v>1249</v>
      </c>
      <c r="G11" s="308">
        <v>1</v>
      </c>
      <c r="H11" s="369">
        <v>1</v>
      </c>
      <c r="I11" s="369">
        <v>0</v>
      </c>
      <c r="J11" s="369">
        <v>0</v>
      </c>
      <c r="K11" s="371">
        <v>0</v>
      </c>
      <c r="L11" s="308">
        <v>1</v>
      </c>
      <c r="M11" s="369">
        <v>1</v>
      </c>
      <c r="N11" s="371">
        <v>0</v>
      </c>
      <c r="O11" s="308">
        <v>0</v>
      </c>
      <c r="P11" s="369">
        <v>1</v>
      </c>
      <c r="Q11" s="370">
        <v>0</v>
      </c>
      <c r="R11" s="372">
        <v>0</v>
      </c>
      <c r="S11" s="400">
        <v>0</v>
      </c>
      <c r="T11" s="369">
        <v>0</v>
      </c>
      <c r="U11" s="372">
        <v>0</v>
      </c>
      <c r="V11" s="630" t="s">
        <v>2046</v>
      </c>
      <c r="W11" s="320" t="str">
        <f t="shared" si="0"/>
        <v/>
      </c>
      <c r="X11" s="320" t="str">
        <f t="shared" si="1"/>
        <v/>
      </c>
      <c r="Y11" s="320" t="str">
        <f t="shared" si="2"/>
        <v/>
      </c>
      <c r="Z11" s="320" t="str">
        <f t="shared" si="3"/>
        <v>ü</v>
      </c>
    </row>
    <row r="12" spans="1:32" s="40" customFormat="1" ht="28.5">
      <c r="A12" s="307">
        <f t="shared" si="4"/>
        <v>5</v>
      </c>
      <c r="B12" s="307">
        <v>4</v>
      </c>
      <c r="C12" s="631" t="s">
        <v>102</v>
      </c>
      <c r="D12" s="631" t="s">
        <v>2087</v>
      </c>
      <c r="E12" s="399">
        <v>2500000</v>
      </c>
      <c r="F12" s="371" t="s">
        <v>1249</v>
      </c>
      <c r="G12" s="308">
        <v>1</v>
      </c>
      <c r="H12" s="369">
        <v>0</v>
      </c>
      <c r="I12" s="369">
        <v>0</v>
      </c>
      <c r="J12" s="369">
        <v>0</v>
      </c>
      <c r="K12" s="371">
        <v>0</v>
      </c>
      <c r="L12" s="308">
        <v>1</v>
      </c>
      <c r="M12" s="369">
        <v>1</v>
      </c>
      <c r="N12" s="371">
        <v>0</v>
      </c>
      <c r="O12" s="308">
        <v>0</v>
      </c>
      <c r="P12" s="369">
        <v>1</v>
      </c>
      <c r="Q12" s="370">
        <v>0</v>
      </c>
      <c r="R12" s="372">
        <v>0</v>
      </c>
      <c r="S12" s="400">
        <v>0</v>
      </c>
      <c r="T12" s="369">
        <v>0</v>
      </c>
      <c r="U12" s="372">
        <v>0</v>
      </c>
      <c r="V12" s="630" t="s">
        <v>2047</v>
      </c>
      <c r="W12" s="320" t="str">
        <f t="shared" si="0"/>
        <v/>
      </c>
      <c r="X12" s="320" t="str">
        <f t="shared" si="1"/>
        <v/>
      </c>
      <c r="Y12" s="320" t="str">
        <f t="shared" si="2"/>
        <v/>
      </c>
      <c r="Z12" s="320" t="str">
        <f t="shared" si="3"/>
        <v>ü</v>
      </c>
    </row>
    <row r="13" spans="1:32" s="40" customFormat="1" ht="28.5">
      <c r="A13" s="307">
        <f t="shared" si="4"/>
        <v>6</v>
      </c>
      <c r="B13" s="307">
        <v>4</v>
      </c>
      <c r="C13" s="631"/>
      <c r="D13" s="631" t="s">
        <v>2051</v>
      </c>
      <c r="E13" s="399">
        <v>800000</v>
      </c>
      <c r="F13" s="307" t="s">
        <v>1250</v>
      </c>
      <c r="G13" s="308">
        <v>1</v>
      </c>
      <c r="H13" s="369">
        <v>1</v>
      </c>
      <c r="I13" s="369">
        <v>0</v>
      </c>
      <c r="J13" s="369">
        <v>0</v>
      </c>
      <c r="K13" s="369">
        <v>0</v>
      </c>
      <c r="L13" s="308">
        <v>1</v>
      </c>
      <c r="M13" s="369">
        <v>1</v>
      </c>
      <c r="N13" s="371">
        <v>1</v>
      </c>
      <c r="O13" s="308">
        <v>0</v>
      </c>
      <c r="P13" s="369">
        <v>1</v>
      </c>
      <c r="Q13" s="369">
        <v>1</v>
      </c>
      <c r="R13" s="370">
        <v>0</v>
      </c>
      <c r="S13" s="400">
        <v>1</v>
      </c>
      <c r="T13" s="369">
        <v>1</v>
      </c>
      <c r="U13" s="372">
        <v>1</v>
      </c>
      <c r="V13" s="630" t="s">
        <v>2048</v>
      </c>
      <c r="W13" s="320" t="str">
        <f t="shared" si="0"/>
        <v>ü</v>
      </c>
      <c r="X13" s="320" t="str">
        <f t="shared" si="1"/>
        <v/>
      </c>
      <c r="Y13" s="320" t="str">
        <f t="shared" si="2"/>
        <v/>
      </c>
      <c r="Z13" s="320" t="str">
        <f t="shared" si="3"/>
        <v/>
      </c>
    </row>
    <row r="14" spans="1:32" s="40" customFormat="1" ht="28.5">
      <c r="A14" s="307">
        <f t="shared" si="4"/>
        <v>7</v>
      </c>
      <c r="B14" s="307">
        <v>4</v>
      </c>
      <c r="C14" s="631"/>
      <c r="D14" s="631" t="s">
        <v>2050</v>
      </c>
      <c r="E14" s="399">
        <v>1200000</v>
      </c>
      <c r="F14" s="307" t="s">
        <v>1250</v>
      </c>
      <c r="G14" s="308">
        <v>1</v>
      </c>
      <c r="H14" s="369">
        <v>1</v>
      </c>
      <c r="I14" s="369">
        <v>0</v>
      </c>
      <c r="J14" s="369">
        <v>0</v>
      </c>
      <c r="K14" s="369">
        <v>0</v>
      </c>
      <c r="L14" s="308">
        <v>1</v>
      </c>
      <c r="M14" s="369">
        <v>1</v>
      </c>
      <c r="N14" s="371">
        <v>1</v>
      </c>
      <c r="O14" s="308">
        <v>0</v>
      </c>
      <c r="P14" s="369">
        <v>1</v>
      </c>
      <c r="Q14" s="369">
        <v>1</v>
      </c>
      <c r="R14" s="370">
        <v>0</v>
      </c>
      <c r="S14" s="400">
        <v>1</v>
      </c>
      <c r="T14" s="369">
        <v>1</v>
      </c>
      <c r="U14" s="372">
        <v>1</v>
      </c>
      <c r="V14" s="630" t="s">
        <v>2048</v>
      </c>
      <c r="W14" s="320" t="str">
        <f t="shared" si="0"/>
        <v>ü</v>
      </c>
      <c r="X14" s="320" t="str">
        <f t="shared" si="1"/>
        <v/>
      </c>
      <c r="Y14" s="320" t="str">
        <f t="shared" si="2"/>
        <v/>
      </c>
      <c r="Z14" s="320" t="str">
        <f t="shared" si="3"/>
        <v/>
      </c>
    </row>
    <row r="15" spans="1:32" s="40" customFormat="1" ht="28.5">
      <c r="A15" s="307">
        <f t="shared" si="4"/>
        <v>8</v>
      </c>
      <c r="B15" s="307">
        <v>4</v>
      </c>
      <c r="C15" s="631"/>
      <c r="D15" s="631" t="s">
        <v>2049</v>
      </c>
      <c r="E15" s="399">
        <v>8000000</v>
      </c>
      <c r="F15" s="371" t="s">
        <v>1249</v>
      </c>
      <c r="G15" s="308">
        <v>1</v>
      </c>
      <c r="H15" s="369">
        <v>0</v>
      </c>
      <c r="I15" s="369">
        <v>0</v>
      </c>
      <c r="J15" s="369">
        <v>0</v>
      </c>
      <c r="K15" s="371">
        <v>0</v>
      </c>
      <c r="L15" s="308">
        <v>1</v>
      </c>
      <c r="M15" s="369">
        <v>1</v>
      </c>
      <c r="N15" s="371">
        <v>0</v>
      </c>
      <c r="O15" s="308">
        <v>0</v>
      </c>
      <c r="P15" s="369">
        <v>1</v>
      </c>
      <c r="Q15" s="370">
        <v>0</v>
      </c>
      <c r="R15" s="372">
        <v>0</v>
      </c>
      <c r="S15" s="400">
        <v>0</v>
      </c>
      <c r="T15" s="369">
        <v>0</v>
      </c>
      <c r="U15" s="372">
        <v>0</v>
      </c>
      <c r="V15" s="630" t="s">
        <v>2090</v>
      </c>
      <c r="W15" s="320" t="str">
        <f t="shared" si="0"/>
        <v/>
      </c>
      <c r="X15" s="320" t="str">
        <f t="shared" si="1"/>
        <v/>
      </c>
      <c r="Y15" s="320" t="str">
        <f t="shared" si="2"/>
        <v/>
      </c>
      <c r="Z15" s="320" t="str">
        <f t="shared" si="3"/>
        <v>ü</v>
      </c>
    </row>
    <row r="16" spans="1:32" s="40" customFormat="1" ht="28.5">
      <c r="A16" s="307">
        <f t="shared" si="4"/>
        <v>9</v>
      </c>
      <c r="B16" s="307">
        <v>4</v>
      </c>
      <c r="C16" s="631"/>
      <c r="D16" s="631" t="s">
        <v>2052</v>
      </c>
      <c r="E16" s="399">
        <v>1900000</v>
      </c>
      <c r="F16" s="307" t="s">
        <v>1250</v>
      </c>
      <c r="G16" s="308">
        <v>1</v>
      </c>
      <c r="H16" s="369">
        <v>1</v>
      </c>
      <c r="I16" s="369">
        <v>0</v>
      </c>
      <c r="J16" s="369">
        <v>0</v>
      </c>
      <c r="K16" s="369">
        <v>0</v>
      </c>
      <c r="L16" s="308">
        <v>1</v>
      </c>
      <c r="M16" s="369">
        <v>1</v>
      </c>
      <c r="N16" s="371">
        <v>1</v>
      </c>
      <c r="O16" s="308">
        <v>0</v>
      </c>
      <c r="P16" s="369">
        <v>1</v>
      </c>
      <c r="Q16" s="369">
        <v>1</v>
      </c>
      <c r="R16" s="370">
        <v>0</v>
      </c>
      <c r="S16" s="400">
        <v>1</v>
      </c>
      <c r="T16" s="369">
        <v>1</v>
      </c>
      <c r="U16" s="372">
        <v>1</v>
      </c>
      <c r="V16" s="630" t="s">
        <v>2048</v>
      </c>
      <c r="W16" s="320" t="str">
        <f t="shared" si="0"/>
        <v>ü</v>
      </c>
      <c r="X16" s="320" t="str">
        <f t="shared" si="1"/>
        <v/>
      </c>
      <c r="Y16" s="320" t="str">
        <f t="shared" si="2"/>
        <v/>
      </c>
      <c r="Z16" s="320" t="str">
        <f t="shared" si="3"/>
        <v/>
      </c>
    </row>
    <row r="17" spans="1:26" s="40" customFormat="1" ht="28.5">
      <c r="A17" s="307">
        <f t="shared" si="4"/>
        <v>10</v>
      </c>
      <c r="B17" s="307">
        <v>4</v>
      </c>
      <c r="C17" s="631"/>
      <c r="D17" s="631" t="s">
        <v>2051</v>
      </c>
      <c r="E17" s="399">
        <v>1900000</v>
      </c>
      <c r="F17" s="307" t="s">
        <v>1250</v>
      </c>
      <c r="G17" s="308">
        <v>1</v>
      </c>
      <c r="H17" s="369">
        <v>1</v>
      </c>
      <c r="I17" s="369">
        <v>0</v>
      </c>
      <c r="J17" s="369">
        <v>0</v>
      </c>
      <c r="K17" s="369">
        <v>0</v>
      </c>
      <c r="L17" s="308">
        <v>1</v>
      </c>
      <c r="M17" s="369">
        <v>1</v>
      </c>
      <c r="N17" s="371">
        <v>1</v>
      </c>
      <c r="O17" s="308">
        <v>0</v>
      </c>
      <c r="P17" s="369">
        <v>1</v>
      </c>
      <c r="Q17" s="369">
        <v>1</v>
      </c>
      <c r="R17" s="370">
        <v>1</v>
      </c>
      <c r="S17" s="400">
        <v>1</v>
      </c>
      <c r="T17" s="369">
        <v>1</v>
      </c>
      <c r="U17" s="372">
        <v>1</v>
      </c>
      <c r="V17" s="630" t="s">
        <v>2048</v>
      </c>
      <c r="W17" s="320" t="str">
        <f t="shared" si="0"/>
        <v>ü</v>
      </c>
      <c r="X17" s="320" t="str">
        <f t="shared" si="1"/>
        <v/>
      </c>
      <c r="Y17" s="320" t="str">
        <f t="shared" si="2"/>
        <v/>
      </c>
      <c r="Z17" s="320" t="str">
        <f t="shared" si="3"/>
        <v/>
      </c>
    </row>
    <row r="18" spans="1:26" s="40" customFormat="1" ht="28.5">
      <c r="A18" s="307">
        <f t="shared" si="4"/>
        <v>11</v>
      </c>
      <c r="B18" s="307">
        <v>4</v>
      </c>
      <c r="C18" s="631"/>
      <c r="D18" s="631" t="s">
        <v>2053</v>
      </c>
      <c r="E18" s="399">
        <v>1000000</v>
      </c>
      <c r="F18" s="307" t="s">
        <v>1250</v>
      </c>
      <c r="G18" s="308">
        <v>1</v>
      </c>
      <c r="H18" s="369">
        <v>1</v>
      </c>
      <c r="I18" s="369">
        <v>0</v>
      </c>
      <c r="J18" s="369">
        <v>0</v>
      </c>
      <c r="K18" s="369">
        <v>0</v>
      </c>
      <c r="L18" s="308">
        <v>1</v>
      </c>
      <c r="M18" s="369">
        <v>1</v>
      </c>
      <c r="N18" s="371">
        <v>1</v>
      </c>
      <c r="O18" s="308">
        <v>0</v>
      </c>
      <c r="P18" s="369">
        <v>1</v>
      </c>
      <c r="Q18" s="369">
        <v>1</v>
      </c>
      <c r="R18" s="370">
        <v>1</v>
      </c>
      <c r="S18" s="400">
        <v>1</v>
      </c>
      <c r="T18" s="369">
        <v>1</v>
      </c>
      <c r="U18" s="372">
        <v>1</v>
      </c>
      <c r="V18" s="630" t="s">
        <v>787</v>
      </c>
      <c r="W18" s="320" t="str">
        <f t="shared" si="0"/>
        <v>ü</v>
      </c>
      <c r="X18" s="320" t="str">
        <f t="shared" si="1"/>
        <v/>
      </c>
      <c r="Y18" s="320" t="str">
        <f t="shared" si="2"/>
        <v/>
      </c>
      <c r="Z18" s="320" t="str">
        <f t="shared" si="3"/>
        <v/>
      </c>
    </row>
    <row r="19" spans="1:26" s="40" customFormat="1" ht="34.5" customHeight="1">
      <c r="A19" s="307">
        <f t="shared" si="4"/>
        <v>12</v>
      </c>
      <c r="B19" s="307">
        <v>4</v>
      </c>
      <c r="C19" s="631"/>
      <c r="D19" s="631" t="s">
        <v>1922</v>
      </c>
      <c r="E19" s="399">
        <v>22963352</v>
      </c>
      <c r="F19" s="307" t="s">
        <v>1250</v>
      </c>
      <c r="G19" s="308">
        <v>1</v>
      </c>
      <c r="H19" s="369">
        <v>1</v>
      </c>
      <c r="I19" s="369">
        <v>0</v>
      </c>
      <c r="J19" s="369">
        <v>0</v>
      </c>
      <c r="K19" s="369">
        <v>0</v>
      </c>
      <c r="L19" s="308">
        <v>1</v>
      </c>
      <c r="M19" s="369">
        <v>1</v>
      </c>
      <c r="N19" s="371">
        <v>1</v>
      </c>
      <c r="O19" s="308">
        <v>0</v>
      </c>
      <c r="P19" s="369">
        <v>1</v>
      </c>
      <c r="Q19" s="369">
        <v>1</v>
      </c>
      <c r="R19" s="370">
        <v>0</v>
      </c>
      <c r="S19" s="400">
        <v>1</v>
      </c>
      <c r="T19" s="369">
        <v>1</v>
      </c>
      <c r="U19" s="372">
        <v>1</v>
      </c>
      <c r="V19" s="630" t="s">
        <v>789</v>
      </c>
      <c r="W19" s="320" t="str">
        <f t="shared" si="0"/>
        <v>ü</v>
      </c>
      <c r="X19" s="320" t="str">
        <f t="shared" si="1"/>
        <v/>
      </c>
      <c r="Y19" s="320" t="str">
        <f t="shared" si="2"/>
        <v/>
      </c>
      <c r="Z19" s="320" t="str">
        <f t="shared" si="3"/>
        <v/>
      </c>
    </row>
    <row r="20" spans="1:26" s="40" customFormat="1" ht="26.25" customHeight="1">
      <c r="A20" s="307">
        <f t="shared" si="4"/>
        <v>13</v>
      </c>
      <c r="B20" s="307">
        <v>4</v>
      </c>
      <c r="C20" s="631"/>
      <c r="D20" s="631" t="s">
        <v>781</v>
      </c>
      <c r="E20" s="399">
        <v>2360510</v>
      </c>
      <c r="F20" s="307" t="s">
        <v>1250</v>
      </c>
      <c r="G20" s="308">
        <v>1</v>
      </c>
      <c r="H20" s="369">
        <v>1</v>
      </c>
      <c r="I20" s="369">
        <v>0</v>
      </c>
      <c r="J20" s="369">
        <v>0</v>
      </c>
      <c r="K20" s="369">
        <v>0</v>
      </c>
      <c r="L20" s="308">
        <v>1</v>
      </c>
      <c r="M20" s="369">
        <v>1</v>
      </c>
      <c r="N20" s="371">
        <v>1</v>
      </c>
      <c r="O20" s="308">
        <v>0</v>
      </c>
      <c r="P20" s="369">
        <v>1</v>
      </c>
      <c r="Q20" s="369">
        <v>1</v>
      </c>
      <c r="R20" s="370">
        <v>0</v>
      </c>
      <c r="S20" s="400">
        <v>1</v>
      </c>
      <c r="T20" s="369">
        <v>1</v>
      </c>
      <c r="U20" s="372">
        <v>1</v>
      </c>
      <c r="V20" s="630" t="s">
        <v>2048</v>
      </c>
      <c r="W20" s="320" t="str">
        <f t="shared" si="0"/>
        <v>ü</v>
      </c>
      <c r="X20" s="320" t="str">
        <f t="shared" si="1"/>
        <v/>
      </c>
      <c r="Y20" s="320" t="str">
        <f t="shared" si="2"/>
        <v/>
      </c>
      <c r="Z20" s="320" t="str">
        <f t="shared" si="3"/>
        <v/>
      </c>
    </row>
    <row r="21" spans="1:26" s="40" customFormat="1" ht="34.5" customHeight="1">
      <c r="A21" s="307">
        <f t="shared" si="4"/>
        <v>14</v>
      </c>
      <c r="B21" s="307">
        <v>4</v>
      </c>
      <c r="C21" s="631"/>
      <c r="D21" s="631" t="s">
        <v>782</v>
      </c>
      <c r="E21" s="399">
        <v>2181138</v>
      </c>
      <c r="F21" s="307" t="s">
        <v>1250</v>
      </c>
      <c r="G21" s="308">
        <v>1</v>
      </c>
      <c r="H21" s="369">
        <v>1</v>
      </c>
      <c r="I21" s="369">
        <v>0</v>
      </c>
      <c r="J21" s="369">
        <v>0</v>
      </c>
      <c r="K21" s="369">
        <v>0</v>
      </c>
      <c r="L21" s="308">
        <v>1</v>
      </c>
      <c r="M21" s="369">
        <v>1</v>
      </c>
      <c r="N21" s="371">
        <v>1</v>
      </c>
      <c r="O21" s="308">
        <v>0</v>
      </c>
      <c r="P21" s="369">
        <v>1</v>
      </c>
      <c r="Q21" s="369">
        <v>1</v>
      </c>
      <c r="R21" s="370">
        <v>0</v>
      </c>
      <c r="S21" s="400">
        <v>1</v>
      </c>
      <c r="T21" s="369">
        <v>1</v>
      </c>
      <c r="U21" s="372">
        <v>1</v>
      </c>
      <c r="V21" s="630" t="s">
        <v>788</v>
      </c>
      <c r="W21" s="320" t="str">
        <f t="shared" si="0"/>
        <v>ü</v>
      </c>
      <c r="X21" s="320" t="str">
        <f t="shared" si="1"/>
        <v/>
      </c>
      <c r="Y21" s="320" t="str">
        <f t="shared" si="2"/>
        <v/>
      </c>
      <c r="Z21" s="320" t="str">
        <f t="shared" si="3"/>
        <v/>
      </c>
    </row>
    <row r="22" spans="1:26" s="40" customFormat="1" ht="42.75">
      <c r="A22" s="307">
        <f t="shared" si="4"/>
        <v>15</v>
      </c>
      <c r="B22" s="307">
        <v>4</v>
      </c>
      <c r="C22" s="631"/>
      <c r="D22" s="631" t="s">
        <v>783</v>
      </c>
      <c r="E22" s="399">
        <v>14495000</v>
      </c>
      <c r="F22" s="307" t="s">
        <v>1250</v>
      </c>
      <c r="G22" s="308">
        <v>1</v>
      </c>
      <c r="H22" s="369">
        <v>1</v>
      </c>
      <c r="I22" s="369">
        <v>0</v>
      </c>
      <c r="J22" s="369">
        <v>0</v>
      </c>
      <c r="K22" s="369">
        <v>0</v>
      </c>
      <c r="L22" s="308">
        <v>1</v>
      </c>
      <c r="M22" s="369">
        <v>1</v>
      </c>
      <c r="N22" s="371">
        <v>1</v>
      </c>
      <c r="O22" s="308">
        <v>0</v>
      </c>
      <c r="P22" s="369">
        <v>1</v>
      </c>
      <c r="Q22" s="369">
        <v>1</v>
      </c>
      <c r="R22" s="370">
        <v>1</v>
      </c>
      <c r="S22" s="400">
        <v>1</v>
      </c>
      <c r="T22" s="369">
        <v>1</v>
      </c>
      <c r="U22" s="372">
        <v>1</v>
      </c>
      <c r="V22" s="630" t="s">
        <v>790</v>
      </c>
      <c r="W22" s="320" t="str">
        <f t="shared" si="0"/>
        <v>ü</v>
      </c>
      <c r="X22" s="320" t="str">
        <f t="shared" si="1"/>
        <v/>
      </c>
      <c r="Y22" s="320" t="str">
        <f t="shared" si="2"/>
        <v/>
      </c>
      <c r="Z22" s="320" t="str">
        <f t="shared" si="3"/>
        <v/>
      </c>
    </row>
    <row r="23" spans="1:26" s="40" customFormat="1" ht="42.75">
      <c r="A23" s="307">
        <f t="shared" si="4"/>
        <v>16</v>
      </c>
      <c r="B23" s="307">
        <v>4</v>
      </c>
      <c r="C23" s="631"/>
      <c r="D23" s="631" t="s">
        <v>784</v>
      </c>
      <c r="E23" s="399">
        <v>33401000</v>
      </c>
      <c r="F23" s="371" t="s">
        <v>1248</v>
      </c>
      <c r="G23" s="308">
        <v>1</v>
      </c>
      <c r="H23" s="369">
        <v>1</v>
      </c>
      <c r="I23" s="369">
        <v>0</v>
      </c>
      <c r="J23" s="369">
        <v>0</v>
      </c>
      <c r="K23" s="369">
        <v>0</v>
      </c>
      <c r="L23" s="308">
        <v>1</v>
      </c>
      <c r="M23" s="369">
        <v>1</v>
      </c>
      <c r="N23" s="371">
        <v>1</v>
      </c>
      <c r="O23" s="308">
        <v>0</v>
      </c>
      <c r="P23" s="369">
        <v>1</v>
      </c>
      <c r="Q23" s="369">
        <v>1</v>
      </c>
      <c r="R23" s="370">
        <v>1</v>
      </c>
      <c r="S23" s="400">
        <v>1</v>
      </c>
      <c r="T23" s="369">
        <v>1</v>
      </c>
      <c r="U23" s="372">
        <v>1</v>
      </c>
      <c r="V23" s="630" t="s">
        <v>793</v>
      </c>
      <c r="W23" s="320" t="str">
        <f t="shared" si="0"/>
        <v/>
      </c>
      <c r="X23" s="320" t="str">
        <f t="shared" si="1"/>
        <v>ü</v>
      </c>
      <c r="Y23" s="320" t="str">
        <f t="shared" si="2"/>
        <v/>
      </c>
      <c r="Z23" s="320" t="str">
        <f t="shared" si="3"/>
        <v/>
      </c>
    </row>
    <row r="24" spans="1:26" s="40" customFormat="1" ht="21" customHeight="1">
      <c r="A24" s="307">
        <f t="shared" si="4"/>
        <v>17</v>
      </c>
      <c r="B24" s="307">
        <v>4</v>
      </c>
      <c r="C24" s="631"/>
      <c r="D24" s="631" t="s">
        <v>785</v>
      </c>
      <c r="E24" s="399">
        <v>1870000</v>
      </c>
      <c r="F24" s="307" t="s">
        <v>1250</v>
      </c>
      <c r="G24" s="308">
        <v>1</v>
      </c>
      <c r="H24" s="369">
        <v>1</v>
      </c>
      <c r="I24" s="369">
        <v>0</v>
      </c>
      <c r="J24" s="369">
        <v>0</v>
      </c>
      <c r="K24" s="369">
        <v>0</v>
      </c>
      <c r="L24" s="308">
        <v>1</v>
      </c>
      <c r="M24" s="369">
        <v>1</v>
      </c>
      <c r="N24" s="371">
        <v>1</v>
      </c>
      <c r="O24" s="308">
        <v>0</v>
      </c>
      <c r="P24" s="369">
        <v>1</v>
      </c>
      <c r="Q24" s="369">
        <v>1</v>
      </c>
      <c r="R24" s="370">
        <v>1</v>
      </c>
      <c r="S24" s="400">
        <v>1</v>
      </c>
      <c r="T24" s="369">
        <v>1</v>
      </c>
      <c r="U24" s="372">
        <v>1</v>
      </c>
      <c r="V24" s="630" t="s">
        <v>791</v>
      </c>
      <c r="W24" s="320" t="str">
        <f t="shared" si="0"/>
        <v>ü</v>
      </c>
      <c r="X24" s="320" t="str">
        <f t="shared" si="1"/>
        <v/>
      </c>
      <c r="Y24" s="320" t="str">
        <f t="shared" si="2"/>
        <v/>
      </c>
      <c r="Z24" s="320" t="str">
        <f t="shared" si="3"/>
        <v/>
      </c>
    </row>
    <row r="25" spans="1:26" s="40" customFormat="1" ht="14.25">
      <c r="A25" s="307">
        <f t="shared" si="4"/>
        <v>18</v>
      </c>
      <c r="B25" s="307">
        <v>4</v>
      </c>
      <c r="C25" s="631"/>
      <c r="D25" s="631" t="s">
        <v>786</v>
      </c>
      <c r="E25" s="399">
        <v>1500000</v>
      </c>
      <c r="F25" s="307" t="s">
        <v>1250</v>
      </c>
      <c r="G25" s="308">
        <v>1</v>
      </c>
      <c r="H25" s="369">
        <v>1</v>
      </c>
      <c r="I25" s="369">
        <v>0</v>
      </c>
      <c r="J25" s="369">
        <v>0</v>
      </c>
      <c r="K25" s="369">
        <v>0</v>
      </c>
      <c r="L25" s="308">
        <v>1</v>
      </c>
      <c r="M25" s="369">
        <v>1</v>
      </c>
      <c r="N25" s="371">
        <v>1</v>
      </c>
      <c r="O25" s="308">
        <v>1</v>
      </c>
      <c r="P25" s="369">
        <v>1</v>
      </c>
      <c r="Q25" s="369">
        <v>1</v>
      </c>
      <c r="R25" s="370">
        <v>1</v>
      </c>
      <c r="S25" s="400">
        <v>1</v>
      </c>
      <c r="T25" s="369">
        <v>1</v>
      </c>
      <c r="U25" s="372">
        <v>1</v>
      </c>
      <c r="V25" s="630" t="s">
        <v>2048</v>
      </c>
      <c r="W25" s="320" t="str">
        <f t="shared" si="0"/>
        <v>ü</v>
      </c>
      <c r="X25" s="320" t="str">
        <f t="shared" si="1"/>
        <v/>
      </c>
      <c r="Y25" s="320" t="str">
        <f t="shared" si="2"/>
        <v/>
      </c>
      <c r="Z25" s="320" t="str">
        <f t="shared" si="3"/>
        <v/>
      </c>
    </row>
    <row r="26" spans="1:26" s="40" customFormat="1" ht="28.5">
      <c r="A26" s="307">
        <f t="shared" si="4"/>
        <v>19</v>
      </c>
      <c r="B26" s="307">
        <v>5</v>
      </c>
      <c r="C26" s="579" t="s">
        <v>103</v>
      </c>
      <c r="D26" s="579" t="s">
        <v>2088</v>
      </c>
      <c r="E26" s="573">
        <v>32000000</v>
      </c>
      <c r="F26" s="312" t="s">
        <v>1250</v>
      </c>
      <c r="G26" s="313">
        <v>1</v>
      </c>
      <c r="H26" s="314">
        <v>1</v>
      </c>
      <c r="I26" s="314">
        <v>0</v>
      </c>
      <c r="J26" s="314">
        <v>0</v>
      </c>
      <c r="K26" s="314">
        <v>0</v>
      </c>
      <c r="L26" s="313">
        <v>1</v>
      </c>
      <c r="M26" s="314">
        <v>1</v>
      </c>
      <c r="N26" s="315">
        <v>1</v>
      </c>
      <c r="O26" s="313">
        <v>1</v>
      </c>
      <c r="P26" s="314">
        <v>1</v>
      </c>
      <c r="Q26" s="314">
        <v>1</v>
      </c>
      <c r="R26" s="365">
        <v>0</v>
      </c>
      <c r="S26" s="317">
        <v>1</v>
      </c>
      <c r="T26" s="314">
        <v>1</v>
      </c>
      <c r="U26" s="316">
        <v>1</v>
      </c>
      <c r="V26" s="319" t="s">
        <v>792</v>
      </c>
      <c r="W26" s="320" t="str">
        <f t="shared" si="0"/>
        <v>ü</v>
      </c>
      <c r="X26" s="320" t="str">
        <f t="shared" si="1"/>
        <v/>
      </c>
      <c r="Y26" s="320" t="str">
        <f t="shared" si="2"/>
        <v/>
      </c>
      <c r="Z26" s="320" t="str">
        <f t="shared" si="3"/>
        <v/>
      </c>
    </row>
    <row r="27" spans="1:26" s="40" customFormat="1" ht="18" customHeight="1">
      <c r="A27" s="307">
        <f t="shared" si="4"/>
        <v>20</v>
      </c>
      <c r="B27" s="307">
        <v>5</v>
      </c>
      <c r="C27" s="579"/>
      <c r="D27" s="579" t="s">
        <v>2089</v>
      </c>
      <c r="E27" s="573">
        <v>3000000</v>
      </c>
      <c r="F27" s="312" t="s">
        <v>1249</v>
      </c>
      <c r="G27" s="313">
        <v>1</v>
      </c>
      <c r="H27" s="314">
        <v>1</v>
      </c>
      <c r="I27" s="314">
        <v>0</v>
      </c>
      <c r="J27" s="314">
        <v>0</v>
      </c>
      <c r="K27" s="315">
        <v>0</v>
      </c>
      <c r="L27" s="313">
        <v>1</v>
      </c>
      <c r="M27" s="314">
        <v>1</v>
      </c>
      <c r="N27" s="315">
        <v>0</v>
      </c>
      <c r="O27" s="313">
        <v>0</v>
      </c>
      <c r="P27" s="314">
        <v>1</v>
      </c>
      <c r="Q27" s="365">
        <v>0</v>
      </c>
      <c r="R27" s="316">
        <v>0</v>
      </c>
      <c r="S27" s="317">
        <v>0</v>
      </c>
      <c r="T27" s="314">
        <v>0</v>
      </c>
      <c r="U27" s="316">
        <v>0</v>
      </c>
      <c r="V27" s="319" t="s">
        <v>794</v>
      </c>
      <c r="W27" s="320" t="str">
        <f t="shared" si="0"/>
        <v/>
      </c>
      <c r="X27" s="320" t="str">
        <f t="shared" si="1"/>
        <v/>
      </c>
      <c r="Y27" s="320" t="str">
        <f t="shared" si="2"/>
        <v/>
      </c>
      <c r="Z27" s="320" t="str">
        <f t="shared" si="3"/>
        <v>ü</v>
      </c>
    </row>
    <row r="28" spans="1:26" s="40" customFormat="1" ht="28.5">
      <c r="A28" s="307">
        <f t="shared" si="4"/>
        <v>21</v>
      </c>
      <c r="B28" s="307">
        <v>6</v>
      </c>
      <c r="C28" s="631" t="s">
        <v>104</v>
      </c>
      <c r="D28" s="634" t="s">
        <v>795</v>
      </c>
      <c r="E28" s="402">
        <v>65900000</v>
      </c>
      <c r="F28" s="307" t="s">
        <v>1250</v>
      </c>
      <c r="G28" s="308">
        <v>1</v>
      </c>
      <c r="H28" s="369">
        <v>1</v>
      </c>
      <c r="I28" s="369">
        <v>1</v>
      </c>
      <c r="J28" s="369">
        <v>0</v>
      </c>
      <c r="K28" s="369">
        <v>0</v>
      </c>
      <c r="L28" s="308">
        <v>1</v>
      </c>
      <c r="M28" s="369">
        <v>1</v>
      </c>
      <c r="N28" s="371">
        <v>1</v>
      </c>
      <c r="O28" s="308">
        <v>1</v>
      </c>
      <c r="P28" s="369">
        <v>1</v>
      </c>
      <c r="Q28" s="369">
        <v>1</v>
      </c>
      <c r="R28" s="370">
        <v>1</v>
      </c>
      <c r="S28" s="400">
        <v>1</v>
      </c>
      <c r="T28" s="369">
        <v>1</v>
      </c>
      <c r="U28" s="372">
        <v>1</v>
      </c>
      <c r="V28" s="630" t="s">
        <v>801</v>
      </c>
      <c r="W28" s="320" t="str">
        <f t="shared" si="0"/>
        <v>ü</v>
      </c>
      <c r="X28" s="320" t="str">
        <f t="shared" si="1"/>
        <v/>
      </c>
      <c r="Y28" s="320" t="str">
        <f t="shared" si="2"/>
        <v/>
      </c>
      <c r="Z28" s="320" t="str">
        <f t="shared" si="3"/>
        <v/>
      </c>
    </row>
    <row r="29" spans="1:26" s="40" customFormat="1" ht="28.5">
      <c r="A29" s="307">
        <f t="shared" si="4"/>
        <v>22</v>
      </c>
      <c r="B29" s="307"/>
      <c r="C29" s="631"/>
      <c r="D29" s="631" t="s">
        <v>796</v>
      </c>
      <c r="E29" s="632">
        <v>47000000</v>
      </c>
      <c r="F29" s="307"/>
      <c r="G29" s="308"/>
      <c r="H29" s="369"/>
      <c r="I29" s="369"/>
      <c r="J29" s="369"/>
      <c r="K29" s="371"/>
      <c r="L29" s="308"/>
      <c r="M29" s="369"/>
      <c r="N29" s="371"/>
      <c r="O29" s="308"/>
      <c r="P29" s="369"/>
      <c r="Q29" s="370"/>
      <c r="R29" s="372"/>
      <c r="S29" s="400"/>
      <c r="T29" s="369"/>
      <c r="U29" s="372"/>
      <c r="V29" s="335"/>
      <c r="W29" s="320" t="str">
        <f t="shared" si="0"/>
        <v/>
      </c>
      <c r="X29" s="320" t="str">
        <f t="shared" si="1"/>
        <v/>
      </c>
      <c r="Y29" s="320" t="str">
        <f t="shared" si="2"/>
        <v/>
      </c>
      <c r="Z29" s="320" t="str">
        <f t="shared" si="3"/>
        <v/>
      </c>
    </row>
    <row r="30" spans="1:26" s="40" customFormat="1" ht="14.25">
      <c r="A30" s="307">
        <f t="shared" si="4"/>
        <v>23</v>
      </c>
      <c r="B30" s="307"/>
      <c r="C30" s="631"/>
      <c r="D30" s="633" t="s">
        <v>822</v>
      </c>
      <c r="E30" s="632">
        <v>1900000</v>
      </c>
      <c r="F30" s="307"/>
      <c r="G30" s="308"/>
      <c r="H30" s="369"/>
      <c r="I30" s="369"/>
      <c r="J30" s="369"/>
      <c r="K30" s="371"/>
      <c r="L30" s="308"/>
      <c r="M30" s="369"/>
      <c r="N30" s="371"/>
      <c r="O30" s="308"/>
      <c r="P30" s="369"/>
      <c r="Q30" s="370"/>
      <c r="R30" s="372"/>
      <c r="S30" s="400"/>
      <c r="T30" s="369"/>
      <c r="U30" s="372"/>
      <c r="V30" s="335"/>
      <c r="W30" s="320" t="str">
        <f t="shared" si="0"/>
        <v/>
      </c>
      <c r="X30" s="320" t="str">
        <f t="shared" si="1"/>
        <v/>
      </c>
      <c r="Y30" s="320" t="str">
        <f t="shared" si="2"/>
        <v/>
      </c>
      <c r="Z30" s="320" t="str">
        <f t="shared" si="3"/>
        <v/>
      </c>
    </row>
    <row r="31" spans="1:26" s="40" customFormat="1" ht="28.5">
      <c r="A31" s="307">
        <f t="shared" si="4"/>
        <v>24</v>
      </c>
      <c r="B31" s="307"/>
      <c r="C31" s="631"/>
      <c r="D31" s="633" t="s">
        <v>999</v>
      </c>
      <c r="E31" s="399">
        <v>17000000</v>
      </c>
      <c r="F31" s="307"/>
      <c r="G31" s="308"/>
      <c r="H31" s="369"/>
      <c r="I31" s="369"/>
      <c r="J31" s="369"/>
      <c r="K31" s="371"/>
      <c r="L31" s="308"/>
      <c r="M31" s="369"/>
      <c r="N31" s="371"/>
      <c r="O31" s="308"/>
      <c r="P31" s="369"/>
      <c r="Q31" s="370"/>
      <c r="R31" s="372"/>
      <c r="S31" s="400"/>
      <c r="T31" s="369"/>
      <c r="U31" s="372"/>
      <c r="V31" s="335"/>
      <c r="W31" s="320" t="str">
        <f t="shared" si="0"/>
        <v/>
      </c>
      <c r="X31" s="320" t="str">
        <f t="shared" si="1"/>
        <v/>
      </c>
      <c r="Y31" s="320" t="str">
        <f t="shared" si="2"/>
        <v/>
      </c>
      <c r="Z31" s="320" t="str">
        <f t="shared" si="3"/>
        <v/>
      </c>
    </row>
    <row r="32" spans="1:26" s="40" customFormat="1" ht="28.5">
      <c r="A32" s="307">
        <f t="shared" si="4"/>
        <v>25</v>
      </c>
      <c r="B32" s="307">
        <v>6</v>
      </c>
      <c r="C32" s="631"/>
      <c r="D32" s="634" t="s">
        <v>797</v>
      </c>
      <c r="E32" s="402">
        <v>29900000</v>
      </c>
      <c r="F32" s="307" t="s">
        <v>1249</v>
      </c>
      <c r="G32" s="308">
        <v>1</v>
      </c>
      <c r="H32" s="369">
        <v>0</v>
      </c>
      <c r="I32" s="369">
        <v>1</v>
      </c>
      <c r="J32" s="369">
        <v>0</v>
      </c>
      <c r="K32" s="371">
        <v>0</v>
      </c>
      <c r="L32" s="308">
        <v>1</v>
      </c>
      <c r="M32" s="369">
        <v>1</v>
      </c>
      <c r="N32" s="371">
        <v>0</v>
      </c>
      <c r="O32" s="308">
        <v>0</v>
      </c>
      <c r="P32" s="369">
        <v>1</v>
      </c>
      <c r="Q32" s="370">
        <v>0</v>
      </c>
      <c r="R32" s="372">
        <v>0</v>
      </c>
      <c r="S32" s="400">
        <v>0</v>
      </c>
      <c r="T32" s="369">
        <v>0</v>
      </c>
      <c r="U32" s="372">
        <v>0</v>
      </c>
      <c r="V32" s="335" t="s">
        <v>802</v>
      </c>
      <c r="W32" s="320" t="str">
        <f t="shared" si="0"/>
        <v/>
      </c>
      <c r="X32" s="320" t="str">
        <f t="shared" si="1"/>
        <v/>
      </c>
      <c r="Y32" s="320" t="str">
        <f t="shared" si="2"/>
        <v/>
      </c>
      <c r="Z32" s="320" t="str">
        <f t="shared" si="3"/>
        <v>ü</v>
      </c>
    </row>
    <row r="33" spans="1:26" s="40" customFormat="1" ht="14.25">
      <c r="A33" s="307">
        <f t="shared" si="4"/>
        <v>26</v>
      </c>
      <c r="B33" s="307"/>
      <c r="C33" s="631"/>
      <c r="D33" s="631" t="s">
        <v>798</v>
      </c>
      <c r="E33" s="399"/>
      <c r="F33" s="307"/>
      <c r="G33" s="308"/>
      <c r="H33" s="369"/>
      <c r="I33" s="369"/>
      <c r="J33" s="369"/>
      <c r="K33" s="371"/>
      <c r="L33" s="308"/>
      <c r="M33" s="369"/>
      <c r="N33" s="371"/>
      <c r="O33" s="308"/>
      <c r="P33" s="369"/>
      <c r="Q33" s="370"/>
      <c r="R33" s="372"/>
      <c r="S33" s="400"/>
      <c r="T33" s="369"/>
      <c r="U33" s="372"/>
      <c r="V33" s="335"/>
      <c r="W33" s="320" t="str">
        <f t="shared" si="0"/>
        <v/>
      </c>
      <c r="X33" s="320" t="str">
        <f t="shared" si="1"/>
        <v/>
      </c>
      <c r="Y33" s="320" t="str">
        <f t="shared" si="2"/>
        <v/>
      </c>
      <c r="Z33" s="320" t="str">
        <f t="shared" si="3"/>
        <v/>
      </c>
    </row>
    <row r="34" spans="1:26" s="40" customFormat="1" ht="28.5">
      <c r="A34" s="307">
        <f t="shared" si="4"/>
        <v>27</v>
      </c>
      <c r="B34" s="307"/>
      <c r="C34" s="631"/>
      <c r="D34" s="631" t="s">
        <v>799</v>
      </c>
      <c r="E34" s="399"/>
      <c r="F34" s="307"/>
      <c r="G34" s="308"/>
      <c r="H34" s="369"/>
      <c r="I34" s="369"/>
      <c r="J34" s="369"/>
      <c r="K34" s="371"/>
      <c r="L34" s="308"/>
      <c r="M34" s="369"/>
      <c r="N34" s="371"/>
      <c r="O34" s="308"/>
      <c r="P34" s="369"/>
      <c r="Q34" s="370"/>
      <c r="R34" s="372"/>
      <c r="S34" s="400"/>
      <c r="T34" s="369"/>
      <c r="U34" s="372"/>
      <c r="V34" s="335"/>
      <c r="W34" s="320" t="str">
        <f t="shared" si="0"/>
        <v/>
      </c>
      <c r="X34" s="320" t="str">
        <f t="shared" si="1"/>
        <v/>
      </c>
      <c r="Y34" s="320" t="str">
        <f t="shared" si="2"/>
        <v/>
      </c>
      <c r="Z34" s="320" t="str">
        <f t="shared" si="3"/>
        <v/>
      </c>
    </row>
    <row r="35" spans="1:26" s="40" customFormat="1" ht="28.5">
      <c r="A35" s="342">
        <f t="shared" si="4"/>
        <v>28</v>
      </c>
      <c r="B35" s="556">
        <v>6</v>
      </c>
      <c r="C35" s="661"/>
      <c r="D35" s="661" t="s">
        <v>800</v>
      </c>
      <c r="E35" s="635">
        <v>2267200</v>
      </c>
      <c r="F35" s="342" t="s">
        <v>1250</v>
      </c>
      <c r="G35" s="430">
        <v>1</v>
      </c>
      <c r="H35" s="431">
        <v>1</v>
      </c>
      <c r="I35" s="431">
        <v>1</v>
      </c>
      <c r="J35" s="431">
        <v>0</v>
      </c>
      <c r="K35" s="431">
        <v>0</v>
      </c>
      <c r="L35" s="430">
        <v>1</v>
      </c>
      <c r="M35" s="431">
        <v>1</v>
      </c>
      <c r="N35" s="427">
        <v>1</v>
      </c>
      <c r="O35" s="430">
        <v>1</v>
      </c>
      <c r="P35" s="431">
        <v>1</v>
      </c>
      <c r="Q35" s="431">
        <v>1</v>
      </c>
      <c r="R35" s="636">
        <v>1</v>
      </c>
      <c r="S35" s="637">
        <v>1</v>
      </c>
      <c r="T35" s="431">
        <v>1</v>
      </c>
      <c r="U35" s="432">
        <v>1</v>
      </c>
      <c r="V35" s="343" t="s">
        <v>803</v>
      </c>
      <c r="W35" s="353" t="str">
        <f t="shared" si="0"/>
        <v>ü</v>
      </c>
      <c r="X35" s="353" t="str">
        <f t="shared" si="1"/>
        <v/>
      </c>
      <c r="Y35" s="353" t="str">
        <f t="shared" si="2"/>
        <v/>
      </c>
      <c r="Z35" s="353" t="str">
        <f t="shared" si="3"/>
        <v/>
      </c>
    </row>
    <row r="36" spans="1:26" s="12" customFormat="1" ht="9.75" customHeight="1">
      <c r="A36" s="11"/>
      <c r="B36" s="11"/>
      <c r="C36" s="662"/>
      <c r="D36" s="662"/>
      <c r="E36" s="619"/>
      <c r="V36" s="13"/>
    </row>
    <row r="37" spans="1:26" s="12" customFormat="1">
      <c r="A37" s="11"/>
      <c r="B37" s="11"/>
      <c r="C37" s="662"/>
      <c r="D37" s="662"/>
      <c r="E37" s="619"/>
      <c r="V37" s="13"/>
    </row>
    <row r="38" spans="1:26" hidden="1">
      <c r="A38" s="21"/>
      <c r="B38" s="21"/>
      <c r="C38" s="663"/>
      <c r="D38" s="667" t="s">
        <v>805</v>
      </c>
      <c r="E38" s="657">
        <f>SUMIF(F$8:F35,"Y",E$8:E35)</f>
        <v>158174200</v>
      </c>
      <c r="F38" s="18">
        <f>COUNTIF(F$8:F35,"Y")</f>
        <v>16</v>
      </c>
      <c r="G38" s="19"/>
      <c r="H38" s="14"/>
      <c r="I38" s="14"/>
      <c r="J38" s="14"/>
      <c r="K38" s="20"/>
      <c r="L38" s="19"/>
      <c r="M38" s="14"/>
      <c r="N38" s="20"/>
      <c r="O38" s="19"/>
      <c r="P38" s="14"/>
      <c r="Q38" s="24"/>
      <c r="R38" s="15"/>
      <c r="S38" s="17"/>
      <c r="T38" s="14"/>
      <c r="U38" s="15"/>
      <c r="V38" s="22"/>
    </row>
    <row r="39" spans="1:26" hidden="1">
      <c r="A39" s="2"/>
      <c r="B39" s="2"/>
      <c r="C39" s="30"/>
      <c r="D39" s="23" t="s">
        <v>806</v>
      </c>
      <c r="E39" s="35">
        <f>SUMIF(F$8:F35,"N",E$8:E35)</f>
        <v>46890000</v>
      </c>
      <c r="F39" s="3">
        <f>COUNTIF(F$8:F35,"N")</f>
        <v>6</v>
      </c>
      <c r="G39" s="6"/>
      <c r="H39" s="8"/>
      <c r="I39" s="8"/>
      <c r="J39" s="8"/>
      <c r="K39" s="7"/>
      <c r="L39" s="6"/>
      <c r="M39" s="8"/>
      <c r="N39" s="7"/>
      <c r="O39" s="6"/>
      <c r="P39" s="8"/>
      <c r="Q39" s="10"/>
      <c r="R39" s="9"/>
      <c r="S39" s="16"/>
      <c r="T39" s="8"/>
      <c r="U39" s="9"/>
      <c r="V39" s="4"/>
    </row>
    <row r="40" spans="1:26" hidden="1">
      <c r="A40" s="2"/>
      <c r="B40" s="2"/>
      <c r="C40" s="30"/>
      <c r="D40" s="23" t="s">
        <v>804</v>
      </c>
      <c r="E40" s="35">
        <f>SUMIF(F$8:F35,"F",E$8:E35)</f>
        <v>33401000</v>
      </c>
      <c r="F40" s="3">
        <f>COUNTIF(F$8:F35,"F")</f>
        <v>1</v>
      </c>
      <c r="G40" s="6"/>
      <c r="H40" s="8"/>
      <c r="I40" s="8"/>
      <c r="J40" s="8"/>
      <c r="K40" s="7"/>
      <c r="L40" s="6"/>
      <c r="M40" s="8"/>
      <c r="N40" s="7"/>
      <c r="O40" s="6"/>
      <c r="P40" s="8"/>
      <c r="Q40" s="10"/>
      <c r="R40" s="9"/>
      <c r="S40" s="16"/>
      <c r="T40" s="8"/>
      <c r="U40" s="9"/>
      <c r="V40" s="4"/>
    </row>
    <row r="41" spans="1:26" hidden="1">
      <c r="A41" s="2"/>
      <c r="B41" s="2"/>
      <c r="C41" s="30"/>
      <c r="D41" s="668" t="s">
        <v>807</v>
      </c>
      <c r="E41" s="618">
        <f>SUM(E38:E40)</f>
        <v>238465200</v>
      </c>
      <c r="F41" s="25">
        <f>SUM(F38:F40)</f>
        <v>23</v>
      </c>
      <c r="G41" s="6"/>
      <c r="H41" s="8"/>
      <c r="I41" s="8"/>
      <c r="J41" s="8"/>
      <c r="K41" s="7"/>
      <c r="L41" s="6"/>
      <c r="M41" s="8"/>
      <c r="N41" s="7"/>
      <c r="O41" s="6"/>
      <c r="P41" s="8"/>
      <c r="Q41" s="10"/>
      <c r="R41" s="9"/>
      <c r="S41" s="16"/>
      <c r="T41" s="8"/>
      <c r="U41" s="9"/>
      <c r="V41" s="4"/>
    </row>
    <row r="42" spans="1:26" s="12" customFormat="1">
      <c r="A42" s="11"/>
      <c r="B42" s="11"/>
      <c r="C42" s="662"/>
      <c r="D42" s="662"/>
      <c r="E42" s="619"/>
    </row>
  </sheetData>
  <mergeCells count="11">
    <mergeCell ref="A5:A6"/>
    <mergeCell ref="C5:C6"/>
    <mergeCell ref="D5:D6"/>
    <mergeCell ref="E5:E6"/>
    <mergeCell ref="W5:Z5"/>
    <mergeCell ref="F5:F6"/>
    <mergeCell ref="G5:K5"/>
    <mergeCell ref="L5:N5"/>
    <mergeCell ref="S5:T5"/>
    <mergeCell ref="V5:V6"/>
    <mergeCell ref="O5:R5"/>
  </mergeCells>
  <phoneticPr fontId="6" type="noConversion"/>
  <printOptions horizontalCentered="1"/>
  <pageMargins left="0.36" right="0.37" top="0.74803149606299213" bottom="0.59" header="0.31496062992125984" footer="0.31496062992125984"/>
  <pageSetup paperSize="9" scale="80" orientation="landscape" r:id="rId1"/>
  <headerFooter alignWithMargins="0">
    <oddFooter>&amp;Cหน้าที่ &amp;P จาก &amp;N</oddFooter>
  </headerFooter>
</worksheet>
</file>

<file path=xl/worksheets/sheet10.xml><?xml version="1.0" encoding="utf-8"?>
<worksheet xmlns="http://schemas.openxmlformats.org/spreadsheetml/2006/main" xmlns:r="http://schemas.openxmlformats.org/officeDocument/2006/relationships">
  <sheetPr>
    <tabColor rgb="FFFF0000"/>
  </sheetPr>
  <dimension ref="A1:M74"/>
  <sheetViews>
    <sheetView showGridLines="0" view="pageBreakPreview" zoomScaleNormal="90" zoomScaleSheetLayoutView="100" workbookViewId="0">
      <selection activeCell="E6" sqref="E6"/>
    </sheetView>
  </sheetViews>
  <sheetFormatPr defaultColWidth="9" defaultRowHeight="11.25"/>
  <cols>
    <col min="1" max="1" width="4.375" style="711" customWidth="1"/>
    <col min="2" max="2" width="4" style="711" customWidth="1"/>
    <col min="3" max="3" width="2.875" style="711" customWidth="1"/>
    <col min="4" max="4" width="25.875" style="706" customWidth="1"/>
    <col min="5" max="5" width="36.375" style="997" customWidth="1"/>
    <col min="6" max="6" width="11.375" style="1003" customWidth="1"/>
    <col min="7" max="7" width="6.75" style="997" customWidth="1"/>
    <col min="8" max="8" width="6.375" style="997" customWidth="1"/>
    <col min="9" max="9" width="8.625" style="997" customWidth="1"/>
    <col min="10" max="10" width="34.625" style="711" customWidth="1"/>
    <col min="11" max="11" width="13" style="711" customWidth="1"/>
    <col min="12" max="12" width="9" style="711"/>
    <col min="13" max="13" width="11.125" style="711" bestFit="1" customWidth="1"/>
    <col min="14" max="16384" width="9" style="711"/>
  </cols>
  <sheetData>
    <row r="1" spans="1:11">
      <c r="A1" s="999" t="s">
        <v>232</v>
      </c>
      <c r="B1" s="707"/>
      <c r="C1" s="707"/>
      <c r="J1" s="994"/>
    </row>
    <row r="2" spans="1:11" ht="12.75">
      <c r="A2" s="1000" t="s">
        <v>233</v>
      </c>
      <c r="B2" s="707"/>
      <c r="C2" s="707"/>
      <c r="E2" s="997" t="s">
        <v>2281</v>
      </c>
      <c r="K2" s="671" t="s">
        <v>106</v>
      </c>
    </row>
    <row r="3" spans="1:11" s="707" customFormat="1">
      <c r="A3" s="1271" t="s">
        <v>1474</v>
      </c>
      <c r="B3" s="1273" t="s">
        <v>230</v>
      </c>
      <c r="C3" s="1275" t="s">
        <v>231</v>
      </c>
      <c r="D3" s="1266" t="s">
        <v>1454</v>
      </c>
      <c r="E3" s="1269" t="s">
        <v>1455</v>
      </c>
      <c r="F3" s="1269" t="s">
        <v>591</v>
      </c>
      <c r="G3" s="1277" t="s">
        <v>911</v>
      </c>
      <c r="H3" s="1278"/>
      <c r="I3" s="1269" t="s">
        <v>1903</v>
      </c>
      <c r="J3" s="1266" t="s">
        <v>1465</v>
      </c>
    </row>
    <row r="4" spans="1:11" s="707" customFormat="1" ht="22.5">
      <c r="A4" s="1272"/>
      <c r="B4" s="1274"/>
      <c r="C4" s="1276"/>
      <c r="D4" s="1267"/>
      <c r="E4" s="1270"/>
      <c r="F4" s="1270"/>
      <c r="G4" s="1001" t="s">
        <v>1901</v>
      </c>
      <c r="H4" s="1002" t="s">
        <v>1902</v>
      </c>
      <c r="I4" s="1279"/>
      <c r="J4" s="1267"/>
    </row>
    <row r="5" spans="1:11" ht="34.5">
      <c r="A5" s="990">
        <v>1</v>
      </c>
      <c r="B5" s="989">
        <v>1</v>
      </c>
      <c r="C5" s="989">
        <v>1</v>
      </c>
      <c r="D5" s="1096" t="s">
        <v>589</v>
      </c>
      <c r="E5" s="694" t="s">
        <v>59</v>
      </c>
      <c r="F5" s="1100">
        <v>5000000</v>
      </c>
      <c r="G5" s="995"/>
      <c r="H5" s="671" t="s">
        <v>106</v>
      </c>
      <c r="I5" s="671"/>
      <c r="J5" s="996"/>
    </row>
    <row r="6" spans="1:11" ht="34.5">
      <c r="A6" s="990">
        <v>2</v>
      </c>
      <c r="B6" s="990">
        <v>1</v>
      </c>
      <c r="C6" s="991">
        <v>2</v>
      </c>
      <c r="D6" s="985" t="s">
        <v>594</v>
      </c>
      <c r="E6" s="694" t="s">
        <v>60</v>
      </c>
      <c r="F6" s="1100">
        <v>5000000</v>
      </c>
      <c r="G6" s="995"/>
      <c r="H6" s="671" t="s">
        <v>106</v>
      </c>
      <c r="J6" s="996"/>
    </row>
    <row r="7" spans="1:11" ht="33.75">
      <c r="A7" s="990">
        <v>3</v>
      </c>
      <c r="B7" s="990">
        <v>1</v>
      </c>
      <c r="C7" s="991">
        <v>3</v>
      </c>
      <c r="D7" s="992"/>
      <c r="E7" s="694" t="s">
        <v>61</v>
      </c>
      <c r="F7" s="1100">
        <v>9000000</v>
      </c>
      <c r="G7" s="995"/>
      <c r="H7" s="671" t="s">
        <v>106</v>
      </c>
      <c r="I7" s="671"/>
      <c r="J7" s="996"/>
    </row>
    <row r="8" spans="1:11" ht="34.5">
      <c r="A8" s="990">
        <v>4</v>
      </c>
      <c r="B8" s="990">
        <v>1</v>
      </c>
      <c r="C8" s="1101">
        <v>1</v>
      </c>
      <c r="D8" s="985" t="s">
        <v>595</v>
      </c>
      <c r="E8" s="1102" t="s">
        <v>62</v>
      </c>
      <c r="F8" s="1103">
        <v>2000000</v>
      </c>
      <c r="G8" s="671" t="s">
        <v>106</v>
      </c>
      <c r="H8" s="995"/>
      <c r="I8" s="671"/>
      <c r="J8" s="996"/>
    </row>
    <row r="9" spans="1:11" ht="22.5">
      <c r="A9" s="990">
        <v>5</v>
      </c>
      <c r="B9" s="990">
        <v>1</v>
      </c>
      <c r="C9" s="1101">
        <v>2</v>
      </c>
      <c r="D9" s="992"/>
      <c r="E9" s="1102" t="s">
        <v>63</v>
      </c>
      <c r="F9" s="1103">
        <v>5700000</v>
      </c>
      <c r="G9" s="671" t="s">
        <v>106</v>
      </c>
      <c r="H9" s="995"/>
      <c r="I9" s="671"/>
      <c r="J9" s="996"/>
    </row>
    <row r="10" spans="1:11" ht="12">
      <c r="A10" s="990">
        <v>6</v>
      </c>
      <c r="B10" s="990">
        <v>1</v>
      </c>
      <c r="C10" s="1101">
        <v>3</v>
      </c>
      <c r="D10" s="992"/>
      <c r="E10" s="1102" t="s">
        <v>64</v>
      </c>
      <c r="F10" s="1103">
        <v>3000000</v>
      </c>
      <c r="G10" s="671" t="s">
        <v>106</v>
      </c>
      <c r="H10" s="995"/>
      <c r="I10" s="671"/>
      <c r="J10" s="996"/>
    </row>
    <row r="11" spans="1:11" ht="45">
      <c r="A11" s="990">
        <v>7</v>
      </c>
      <c r="B11" s="990">
        <v>1</v>
      </c>
      <c r="C11" s="1101">
        <v>4</v>
      </c>
      <c r="D11" s="992"/>
      <c r="E11" s="1102" t="s">
        <v>65</v>
      </c>
      <c r="F11" s="1103">
        <v>1300000</v>
      </c>
      <c r="G11" s="995"/>
      <c r="H11" s="995"/>
      <c r="I11" s="671" t="s">
        <v>106</v>
      </c>
      <c r="J11" s="996"/>
    </row>
    <row r="12" spans="1:11" ht="33.75">
      <c r="A12" s="990">
        <v>8</v>
      </c>
      <c r="B12" s="990">
        <v>1</v>
      </c>
      <c r="C12" s="1101">
        <v>5</v>
      </c>
      <c r="D12" s="992"/>
      <c r="E12" s="1102" t="s">
        <v>605</v>
      </c>
      <c r="F12" s="1103">
        <v>10906500</v>
      </c>
      <c r="G12" s="995"/>
      <c r="H12" s="995"/>
      <c r="I12" s="671" t="s">
        <v>106</v>
      </c>
      <c r="J12" s="996"/>
    </row>
    <row r="13" spans="1:11" ht="23.25">
      <c r="A13" s="990">
        <v>9</v>
      </c>
      <c r="B13" s="990">
        <v>1</v>
      </c>
      <c r="C13" s="991">
        <v>1</v>
      </c>
      <c r="D13" s="985" t="s">
        <v>596</v>
      </c>
      <c r="E13" s="694" t="s">
        <v>606</v>
      </c>
      <c r="F13" s="1100">
        <v>454000</v>
      </c>
      <c r="G13" s="671"/>
      <c r="H13" s="671" t="s">
        <v>106</v>
      </c>
      <c r="I13" s="671"/>
      <c r="J13" s="996"/>
    </row>
    <row r="14" spans="1:11" ht="22.5">
      <c r="A14" s="990">
        <v>10</v>
      </c>
      <c r="B14" s="990">
        <v>1</v>
      </c>
      <c r="C14" s="991">
        <v>2</v>
      </c>
      <c r="D14" s="998"/>
      <c r="E14" s="694" t="s">
        <v>607</v>
      </c>
      <c r="F14" s="1100">
        <v>5000000</v>
      </c>
      <c r="G14" s="995"/>
      <c r="H14" s="671" t="s">
        <v>106</v>
      </c>
      <c r="I14" s="671"/>
      <c r="J14" s="996"/>
    </row>
    <row r="15" spans="1:11" ht="45">
      <c r="A15" s="990">
        <v>11</v>
      </c>
      <c r="B15" s="990">
        <v>1</v>
      </c>
      <c r="C15" s="991">
        <v>3</v>
      </c>
      <c r="D15" s="986"/>
      <c r="E15" s="694" t="s">
        <v>66</v>
      </c>
      <c r="F15" s="1100">
        <v>10000000</v>
      </c>
      <c r="G15" s="671" t="s">
        <v>106</v>
      </c>
      <c r="H15" s="671"/>
      <c r="I15" s="671"/>
      <c r="J15" s="996"/>
    </row>
    <row r="16" spans="1:11" ht="22.5">
      <c r="A16" s="990">
        <v>12</v>
      </c>
      <c r="B16" s="990">
        <v>1</v>
      </c>
      <c r="C16" s="991">
        <v>4</v>
      </c>
      <c r="D16" s="986"/>
      <c r="E16" s="694" t="s">
        <v>608</v>
      </c>
      <c r="F16" s="1100">
        <v>1000000</v>
      </c>
      <c r="G16" s="995"/>
      <c r="H16" s="995"/>
      <c r="I16" s="671" t="s">
        <v>106</v>
      </c>
      <c r="J16" s="996"/>
    </row>
    <row r="17" spans="1:10" ht="22.5">
      <c r="A17" s="990">
        <v>13</v>
      </c>
      <c r="B17" s="990">
        <v>1</v>
      </c>
      <c r="C17" s="991">
        <v>5</v>
      </c>
      <c r="D17" s="992"/>
      <c r="E17" s="694" t="s">
        <v>609</v>
      </c>
      <c r="F17" s="1100">
        <v>2000000</v>
      </c>
      <c r="G17" s="995"/>
      <c r="H17" s="995"/>
      <c r="I17" s="671" t="s">
        <v>106</v>
      </c>
      <c r="J17" s="996"/>
    </row>
    <row r="18" spans="1:10" ht="23.25">
      <c r="A18" s="990">
        <v>14</v>
      </c>
      <c r="B18" s="990">
        <v>1</v>
      </c>
      <c r="C18" s="1101">
        <v>1</v>
      </c>
      <c r="D18" s="985" t="s">
        <v>604</v>
      </c>
      <c r="E18" s="1102" t="s">
        <v>67</v>
      </c>
      <c r="F18" s="1103">
        <v>5000000</v>
      </c>
      <c r="G18" s="995"/>
      <c r="H18" s="995"/>
      <c r="I18" s="1116" t="s">
        <v>106</v>
      </c>
      <c r="J18" s="1104"/>
    </row>
    <row r="19" spans="1:10" ht="33.75">
      <c r="A19" s="990">
        <v>15</v>
      </c>
      <c r="B19" s="990">
        <v>1</v>
      </c>
      <c r="C19" s="1101">
        <v>2</v>
      </c>
      <c r="D19" s="992"/>
      <c r="E19" s="1102" t="s">
        <v>68</v>
      </c>
      <c r="F19" s="1103">
        <v>17250000</v>
      </c>
      <c r="G19" s="671"/>
      <c r="H19" s="671"/>
      <c r="I19" s="1116" t="s">
        <v>106</v>
      </c>
      <c r="J19" s="996"/>
    </row>
    <row r="20" spans="1:10" ht="12">
      <c r="A20" s="990">
        <v>16</v>
      </c>
      <c r="B20" s="990">
        <v>1</v>
      </c>
      <c r="C20" s="1101">
        <v>3</v>
      </c>
      <c r="D20" s="992"/>
      <c r="E20" s="1102" t="s">
        <v>610</v>
      </c>
      <c r="F20" s="1103">
        <v>2000000</v>
      </c>
      <c r="G20" s="995"/>
      <c r="H20" s="995"/>
      <c r="I20" s="1116" t="s">
        <v>106</v>
      </c>
      <c r="J20" s="996"/>
    </row>
    <row r="21" spans="1:10" ht="33.75">
      <c r="A21" s="990">
        <v>17</v>
      </c>
      <c r="B21" s="990">
        <v>1</v>
      </c>
      <c r="C21" s="1101">
        <v>4</v>
      </c>
      <c r="D21" s="992"/>
      <c r="E21" s="1102" t="s">
        <v>69</v>
      </c>
      <c r="F21" s="1103">
        <v>10000000</v>
      </c>
      <c r="G21" s="671" t="s">
        <v>106</v>
      </c>
      <c r="H21" s="671"/>
      <c r="I21" s="671"/>
      <c r="J21" s="694"/>
    </row>
    <row r="22" spans="1:10" ht="12">
      <c r="A22" s="990">
        <v>18</v>
      </c>
      <c r="B22" s="990">
        <v>1</v>
      </c>
      <c r="C22" s="1101">
        <v>5</v>
      </c>
      <c r="E22" s="1102" t="s">
        <v>611</v>
      </c>
      <c r="F22" s="1103">
        <v>2000000</v>
      </c>
      <c r="G22" s="995"/>
      <c r="H22" s="995"/>
      <c r="I22" s="1116" t="s">
        <v>106</v>
      </c>
      <c r="J22" s="1104"/>
    </row>
    <row r="23" spans="1:10" ht="22.5">
      <c r="A23" s="990">
        <v>19</v>
      </c>
      <c r="B23" s="990">
        <v>1</v>
      </c>
      <c r="C23" s="1101">
        <v>6</v>
      </c>
      <c r="D23" s="992"/>
      <c r="E23" s="1102" t="s">
        <v>70</v>
      </c>
      <c r="F23" s="1103">
        <v>5000000</v>
      </c>
      <c r="G23" s="995"/>
      <c r="H23" s="995"/>
      <c r="I23" s="1116" t="s">
        <v>106</v>
      </c>
      <c r="J23" s="1104"/>
    </row>
    <row r="24" spans="1:10" ht="33.75">
      <c r="A24" s="990">
        <v>20</v>
      </c>
      <c r="B24" s="990">
        <v>1</v>
      </c>
      <c r="C24" s="1101">
        <v>7</v>
      </c>
      <c r="D24" s="992"/>
      <c r="E24" s="1102" t="s">
        <v>71</v>
      </c>
      <c r="F24" s="1103">
        <v>2000000</v>
      </c>
      <c r="G24" s="995"/>
      <c r="H24" s="995"/>
      <c r="I24" s="1116" t="s">
        <v>106</v>
      </c>
      <c r="J24" s="1104"/>
    </row>
    <row r="25" spans="1:10" ht="34.5">
      <c r="A25" s="990">
        <v>21</v>
      </c>
      <c r="B25" s="990">
        <v>2</v>
      </c>
      <c r="C25" s="991">
        <v>1</v>
      </c>
      <c r="D25" s="1097" t="s">
        <v>590</v>
      </c>
      <c r="E25" s="694" t="s">
        <v>612</v>
      </c>
      <c r="F25" s="1100">
        <v>27336000</v>
      </c>
      <c r="G25" s="995"/>
      <c r="H25" s="995"/>
      <c r="I25" s="671" t="s">
        <v>106</v>
      </c>
      <c r="J25" s="995"/>
    </row>
    <row r="26" spans="1:10" ht="12">
      <c r="A26" s="990">
        <v>22</v>
      </c>
      <c r="B26" s="990">
        <v>2</v>
      </c>
      <c r="C26" s="991">
        <v>2</v>
      </c>
      <c r="D26" s="985" t="s">
        <v>597</v>
      </c>
      <c r="E26" s="694" t="s">
        <v>613</v>
      </c>
      <c r="F26" s="1100">
        <v>3750000</v>
      </c>
      <c r="G26" s="995"/>
      <c r="H26" s="995"/>
      <c r="I26" s="671" t="s">
        <v>106</v>
      </c>
      <c r="J26" s="995"/>
    </row>
    <row r="27" spans="1:10" ht="33.75">
      <c r="A27" s="990">
        <v>23</v>
      </c>
      <c r="B27" s="990">
        <v>2</v>
      </c>
      <c r="C27" s="991">
        <v>3</v>
      </c>
      <c r="D27" s="986"/>
      <c r="E27" s="694" t="s">
        <v>614</v>
      </c>
      <c r="F27" s="1100">
        <v>2500000</v>
      </c>
      <c r="G27" s="995"/>
      <c r="H27" s="995"/>
      <c r="I27" s="671" t="s">
        <v>106</v>
      </c>
      <c r="J27" s="995"/>
    </row>
    <row r="28" spans="1:10" ht="33.75">
      <c r="A28" s="990">
        <v>24</v>
      </c>
      <c r="B28" s="990">
        <v>2</v>
      </c>
      <c r="C28" s="991">
        <v>4</v>
      </c>
      <c r="D28" s="986"/>
      <c r="E28" s="694" t="s">
        <v>615</v>
      </c>
      <c r="F28" s="1100">
        <v>5000000</v>
      </c>
      <c r="G28" s="995"/>
      <c r="H28" s="995"/>
      <c r="I28" s="671" t="s">
        <v>106</v>
      </c>
      <c r="J28" s="995"/>
    </row>
    <row r="29" spans="1:10" ht="45">
      <c r="A29" s="990">
        <v>25</v>
      </c>
      <c r="B29" s="990">
        <v>2</v>
      </c>
      <c r="C29" s="991">
        <v>5</v>
      </c>
      <c r="D29" s="986"/>
      <c r="E29" s="694" t="s">
        <v>58</v>
      </c>
      <c r="F29" s="1100">
        <v>10000000</v>
      </c>
      <c r="G29" s="995"/>
      <c r="H29" s="995"/>
      <c r="I29" s="671" t="s">
        <v>106</v>
      </c>
      <c r="J29" s="995"/>
    </row>
    <row r="30" spans="1:10" ht="12">
      <c r="A30" s="990">
        <v>26</v>
      </c>
      <c r="B30" s="990">
        <v>2</v>
      </c>
      <c r="C30" s="991">
        <v>6</v>
      </c>
      <c r="E30" s="694" t="s">
        <v>616</v>
      </c>
      <c r="F30" s="1100">
        <v>4000000</v>
      </c>
      <c r="G30" s="995"/>
      <c r="H30" s="995"/>
      <c r="I30" s="671" t="s">
        <v>106</v>
      </c>
      <c r="J30" s="995"/>
    </row>
    <row r="31" spans="1:10" ht="23.25">
      <c r="A31" s="990">
        <v>27</v>
      </c>
      <c r="B31" s="990">
        <v>2</v>
      </c>
      <c r="C31" s="1101">
        <v>1</v>
      </c>
      <c r="D31" s="985" t="s">
        <v>598</v>
      </c>
      <c r="E31" s="1102" t="s">
        <v>617</v>
      </c>
      <c r="F31" s="1103">
        <v>350000</v>
      </c>
      <c r="G31" s="995"/>
      <c r="H31" s="995"/>
      <c r="I31" s="671" t="s">
        <v>106</v>
      </c>
      <c r="J31" s="995"/>
    </row>
    <row r="32" spans="1:10" ht="22.5">
      <c r="A32" s="990">
        <v>28</v>
      </c>
      <c r="B32" s="990">
        <v>2</v>
      </c>
      <c r="C32" s="1101">
        <v>2</v>
      </c>
      <c r="D32" s="986"/>
      <c r="E32" s="1102" t="s">
        <v>618</v>
      </c>
      <c r="F32" s="1103">
        <v>5526500</v>
      </c>
      <c r="G32" s="995"/>
      <c r="H32" s="995"/>
      <c r="I32" s="671" t="s">
        <v>106</v>
      </c>
      <c r="J32" s="995"/>
    </row>
    <row r="33" spans="1:12" ht="33.75">
      <c r="A33" s="990">
        <v>29</v>
      </c>
      <c r="B33" s="990">
        <v>2</v>
      </c>
      <c r="C33" s="1101">
        <v>3</v>
      </c>
      <c r="D33" s="986"/>
      <c r="E33" s="1102" t="s">
        <v>619</v>
      </c>
      <c r="F33" s="1103">
        <v>12030400</v>
      </c>
      <c r="G33" s="995"/>
      <c r="H33" s="995"/>
      <c r="I33" s="671" t="s">
        <v>106</v>
      </c>
      <c r="J33" s="995"/>
    </row>
    <row r="34" spans="1:12" ht="22.5">
      <c r="A34" s="990">
        <v>30</v>
      </c>
      <c r="B34" s="990">
        <v>2</v>
      </c>
      <c r="C34" s="1101">
        <v>4</v>
      </c>
      <c r="D34" s="986"/>
      <c r="E34" s="1102" t="s">
        <v>620</v>
      </c>
      <c r="F34" s="1103">
        <v>10000000</v>
      </c>
      <c r="G34" s="995"/>
      <c r="H34" s="995"/>
      <c r="I34" s="671" t="s">
        <v>106</v>
      </c>
      <c r="J34" s="995"/>
    </row>
    <row r="35" spans="1:12" ht="33.75">
      <c r="A35" s="990">
        <v>31</v>
      </c>
      <c r="B35" s="990">
        <v>2</v>
      </c>
      <c r="C35" s="1101">
        <v>5</v>
      </c>
      <c r="D35" s="986"/>
      <c r="E35" s="1102" t="s">
        <v>621</v>
      </c>
      <c r="F35" s="1103">
        <v>15950000</v>
      </c>
      <c r="G35" s="995"/>
      <c r="H35" s="995"/>
      <c r="I35" s="671" t="s">
        <v>106</v>
      </c>
      <c r="J35" s="995"/>
    </row>
    <row r="36" spans="1:12" ht="57">
      <c r="A36" s="990">
        <v>32</v>
      </c>
      <c r="B36" s="990">
        <v>2</v>
      </c>
      <c r="C36" s="990">
        <v>6</v>
      </c>
      <c r="D36" s="1004" t="s">
        <v>48</v>
      </c>
      <c r="E36" s="1104" t="s">
        <v>622</v>
      </c>
      <c r="F36" s="1105">
        <v>3000000</v>
      </c>
      <c r="G36" s="995"/>
      <c r="H36" s="995"/>
      <c r="I36" s="671" t="s">
        <v>106</v>
      </c>
      <c r="J36" s="995"/>
    </row>
    <row r="37" spans="1:12" ht="34.5">
      <c r="A37" s="990">
        <v>33</v>
      </c>
      <c r="B37" s="990">
        <v>2</v>
      </c>
      <c r="C37" s="991">
        <v>1</v>
      </c>
      <c r="D37" s="985" t="s">
        <v>599</v>
      </c>
      <c r="E37" s="1106" t="s">
        <v>18</v>
      </c>
      <c r="F37" s="1100">
        <v>950000</v>
      </c>
      <c r="G37" s="995"/>
      <c r="H37" s="995"/>
      <c r="I37" s="671" t="s">
        <v>106</v>
      </c>
      <c r="J37" s="995"/>
    </row>
    <row r="38" spans="1:12" ht="22.5">
      <c r="A38" s="990">
        <v>34</v>
      </c>
      <c r="B38" s="990">
        <v>2</v>
      </c>
      <c r="C38" s="991">
        <v>2</v>
      </c>
      <c r="D38" s="986"/>
      <c r="E38" s="694" t="s">
        <v>16</v>
      </c>
      <c r="F38" s="1100">
        <v>11700000</v>
      </c>
      <c r="G38" s="995"/>
      <c r="H38" s="995"/>
      <c r="I38" s="671" t="s">
        <v>106</v>
      </c>
      <c r="J38" s="995"/>
    </row>
    <row r="39" spans="1:12" ht="22.5">
      <c r="A39" s="990">
        <v>35</v>
      </c>
      <c r="B39" s="990">
        <v>2</v>
      </c>
      <c r="C39" s="991">
        <v>3</v>
      </c>
      <c r="D39" s="986"/>
      <c r="E39" s="694" t="s">
        <v>17</v>
      </c>
      <c r="F39" s="1100">
        <v>1880000</v>
      </c>
      <c r="G39" s="995"/>
      <c r="H39" s="995"/>
      <c r="I39" s="671" t="s">
        <v>106</v>
      </c>
      <c r="J39" s="995"/>
    </row>
    <row r="40" spans="1:12" ht="34.5">
      <c r="A40" s="990">
        <v>36</v>
      </c>
      <c r="B40" s="990">
        <v>3</v>
      </c>
      <c r="C40" s="1101">
        <v>1</v>
      </c>
      <c r="D40" s="1097" t="s">
        <v>592</v>
      </c>
      <c r="E40" s="1102" t="s">
        <v>19</v>
      </c>
      <c r="F40" s="1103">
        <v>2000000</v>
      </c>
      <c r="G40" s="995"/>
      <c r="H40" s="995"/>
      <c r="I40" s="671" t="s">
        <v>106</v>
      </c>
      <c r="J40" s="995"/>
    </row>
    <row r="41" spans="1:12" ht="23.25">
      <c r="A41" s="990">
        <v>37</v>
      </c>
      <c r="B41" s="990">
        <v>3</v>
      </c>
      <c r="C41" s="1101">
        <v>2</v>
      </c>
      <c r="D41" s="985" t="s">
        <v>600</v>
      </c>
      <c r="E41" s="1102" t="s">
        <v>20</v>
      </c>
      <c r="F41" s="1103">
        <v>10000000</v>
      </c>
      <c r="G41" s="995"/>
      <c r="H41" s="995"/>
      <c r="I41" s="671" t="s">
        <v>106</v>
      </c>
      <c r="J41" s="995"/>
    </row>
    <row r="42" spans="1:12" ht="22.5">
      <c r="A42" s="990">
        <v>38</v>
      </c>
      <c r="B42" s="990">
        <v>3</v>
      </c>
      <c r="C42" s="1101">
        <v>3</v>
      </c>
      <c r="D42" s="1108">
        <f>SUM(F40:F45)</f>
        <v>24568300</v>
      </c>
      <c r="E42" s="1102" t="s">
        <v>21</v>
      </c>
      <c r="F42" s="1103">
        <v>1668300</v>
      </c>
      <c r="G42" s="995"/>
      <c r="H42" s="995"/>
      <c r="I42" s="671" t="s">
        <v>106</v>
      </c>
      <c r="J42" s="995"/>
    </row>
    <row r="43" spans="1:12" ht="12">
      <c r="A43" s="990">
        <v>39</v>
      </c>
      <c r="B43" s="990">
        <v>3</v>
      </c>
      <c r="C43" s="1101">
        <v>4</v>
      </c>
      <c r="D43" s="986"/>
      <c r="E43" s="1102" t="s">
        <v>22</v>
      </c>
      <c r="F43" s="1103">
        <v>1500000</v>
      </c>
      <c r="G43" s="995"/>
      <c r="H43" s="995"/>
      <c r="I43" s="671" t="s">
        <v>106</v>
      </c>
      <c r="J43" s="995"/>
    </row>
    <row r="44" spans="1:12" ht="22.5">
      <c r="A44" s="990">
        <v>40</v>
      </c>
      <c r="B44" s="990">
        <v>3</v>
      </c>
      <c r="C44" s="1101">
        <v>5</v>
      </c>
      <c r="D44" s="986"/>
      <c r="E44" s="1102" t="s">
        <v>23</v>
      </c>
      <c r="F44" s="1103">
        <v>5400000</v>
      </c>
      <c r="G44" s="995"/>
      <c r="H44" s="995"/>
      <c r="I44" s="671" t="s">
        <v>106</v>
      </c>
      <c r="J44" s="995"/>
    </row>
    <row r="45" spans="1:12" ht="22.5">
      <c r="A45" s="990">
        <v>41</v>
      </c>
      <c r="B45" s="990">
        <v>3</v>
      </c>
      <c r="C45" s="1101">
        <v>6</v>
      </c>
      <c r="D45" s="986"/>
      <c r="E45" s="1102" t="s">
        <v>24</v>
      </c>
      <c r="F45" s="1103">
        <v>4000000</v>
      </c>
      <c r="G45" s="995"/>
      <c r="H45" s="995"/>
      <c r="I45" s="671" t="s">
        <v>106</v>
      </c>
      <c r="J45" s="995"/>
    </row>
    <row r="46" spans="1:12" ht="23.25">
      <c r="A46" s="990">
        <v>42</v>
      </c>
      <c r="B46" s="990">
        <v>3</v>
      </c>
      <c r="C46" s="991">
        <v>1</v>
      </c>
      <c r="D46" s="985" t="s">
        <v>601</v>
      </c>
      <c r="E46" s="694" t="s">
        <v>25</v>
      </c>
      <c r="F46" s="1100">
        <v>4000000</v>
      </c>
      <c r="G46" s="995"/>
      <c r="H46" s="995"/>
      <c r="I46" s="671" t="s">
        <v>106</v>
      </c>
      <c r="J46" s="995"/>
    </row>
    <row r="47" spans="1:12" ht="68.25">
      <c r="A47" s="990">
        <v>43</v>
      </c>
      <c r="B47" s="990">
        <v>3</v>
      </c>
      <c r="C47" s="991">
        <v>2</v>
      </c>
      <c r="D47" s="992"/>
      <c r="E47" s="694" t="s">
        <v>26</v>
      </c>
      <c r="F47" s="1100">
        <v>1500000</v>
      </c>
      <c r="G47" s="995"/>
      <c r="H47" s="995"/>
      <c r="I47" s="671" t="s">
        <v>106</v>
      </c>
      <c r="J47" s="995"/>
      <c r="K47" s="1109">
        <f>SUM(F46:F54)</f>
        <v>44673250</v>
      </c>
      <c r="L47" s="1004" t="s">
        <v>49</v>
      </c>
    </row>
    <row r="48" spans="1:12" ht="12">
      <c r="A48" s="990">
        <v>44</v>
      </c>
      <c r="B48" s="990">
        <v>3</v>
      </c>
      <c r="C48" s="991">
        <v>3</v>
      </c>
      <c r="D48" s="992"/>
      <c r="E48" s="694" t="s">
        <v>27</v>
      </c>
      <c r="F48" s="1100">
        <v>3600000</v>
      </c>
      <c r="G48" s="995"/>
      <c r="H48" s="995"/>
      <c r="I48" s="671" t="s">
        <v>106</v>
      </c>
      <c r="J48" s="995"/>
      <c r="K48" s="1112">
        <f>+K47-45323250</f>
        <v>-650000</v>
      </c>
    </row>
    <row r="49" spans="1:12" ht="22.5">
      <c r="A49" s="990">
        <v>45</v>
      </c>
      <c r="B49" s="990">
        <v>3</v>
      </c>
      <c r="C49" s="991">
        <v>4</v>
      </c>
      <c r="D49" s="992"/>
      <c r="E49" s="694" t="s">
        <v>28</v>
      </c>
      <c r="F49" s="1105">
        <v>3000000</v>
      </c>
      <c r="G49" s="995"/>
      <c r="H49" s="995"/>
      <c r="I49" s="671" t="s">
        <v>106</v>
      </c>
      <c r="J49" s="996"/>
      <c r="K49" s="1114"/>
      <c r="L49" s="1115" t="s">
        <v>51</v>
      </c>
    </row>
    <row r="50" spans="1:12" ht="22.5">
      <c r="A50" s="990">
        <v>46</v>
      </c>
      <c r="B50" s="990">
        <v>3</v>
      </c>
      <c r="C50" s="991">
        <v>5</v>
      </c>
      <c r="D50" s="992"/>
      <c r="E50" s="694" t="s">
        <v>29</v>
      </c>
      <c r="F50" s="1100">
        <v>10000000</v>
      </c>
      <c r="G50" s="995"/>
      <c r="H50" s="995"/>
      <c r="I50" s="671" t="s">
        <v>106</v>
      </c>
      <c r="J50" s="995"/>
      <c r="K50" s="1115" t="s">
        <v>52</v>
      </c>
      <c r="L50" s="1115"/>
    </row>
    <row r="51" spans="1:12" ht="22.5">
      <c r="A51" s="990">
        <v>47</v>
      </c>
      <c r="B51" s="990">
        <v>3</v>
      </c>
      <c r="C51" s="991">
        <v>6</v>
      </c>
      <c r="D51" s="993"/>
      <c r="E51" s="694" t="s">
        <v>30</v>
      </c>
      <c r="F51" s="1100">
        <v>20000000</v>
      </c>
      <c r="G51" s="995"/>
      <c r="H51" s="995"/>
      <c r="I51" s="671" t="s">
        <v>106</v>
      </c>
      <c r="J51" s="995"/>
      <c r="K51" s="1115"/>
      <c r="L51" s="1115"/>
    </row>
    <row r="52" spans="1:12" ht="22.5">
      <c r="A52" s="990">
        <v>48</v>
      </c>
      <c r="B52" s="990">
        <v>3</v>
      </c>
      <c r="C52" s="991">
        <v>7</v>
      </c>
      <c r="D52" s="993"/>
      <c r="E52" s="694" t="s">
        <v>31</v>
      </c>
      <c r="F52" s="1100">
        <v>1023250</v>
      </c>
      <c r="G52" s="995"/>
      <c r="H52" s="995"/>
      <c r="I52" s="671" t="s">
        <v>106</v>
      </c>
      <c r="J52" s="995"/>
    </row>
    <row r="53" spans="1:12" ht="22.5">
      <c r="A53" s="990">
        <v>49</v>
      </c>
      <c r="B53" s="990">
        <v>3</v>
      </c>
      <c r="C53" s="991">
        <v>8</v>
      </c>
      <c r="D53" s="993"/>
      <c r="E53" s="694" t="s">
        <v>32</v>
      </c>
      <c r="F53" s="1100">
        <v>1000000</v>
      </c>
      <c r="G53" s="995"/>
      <c r="H53" s="995"/>
      <c r="I53" s="671" t="s">
        <v>106</v>
      </c>
      <c r="J53" s="995"/>
    </row>
    <row r="54" spans="1:12" ht="22.5">
      <c r="A54" s="990">
        <v>50</v>
      </c>
      <c r="B54" s="990">
        <v>3</v>
      </c>
      <c r="C54" s="991">
        <v>9</v>
      </c>
      <c r="D54" s="993"/>
      <c r="E54" s="694" t="s">
        <v>33</v>
      </c>
      <c r="F54" s="1100">
        <v>550000</v>
      </c>
      <c r="G54" s="995"/>
      <c r="H54" s="995"/>
      <c r="I54" s="671" t="s">
        <v>106</v>
      </c>
      <c r="J54" s="996"/>
    </row>
    <row r="55" spans="1:12" s="984" customFormat="1" ht="34.5">
      <c r="A55" s="990">
        <v>51</v>
      </c>
      <c r="B55" s="990">
        <v>3</v>
      </c>
      <c r="C55" s="1101">
        <v>1</v>
      </c>
      <c r="D55" s="985" t="s">
        <v>602</v>
      </c>
      <c r="E55" s="1102" t="s">
        <v>36</v>
      </c>
      <c r="F55" s="1103">
        <v>2624000</v>
      </c>
      <c r="G55" s="995"/>
      <c r="H55" s="995"/>
      <c r="I55" s="671" t="s">
        <v>106</v>
      </c>
      <c r="J55" s="995"/>
    </row>
    <row r="56" spans="1:12" ht="22.5">
      <c r="A56" s="990">
        <v>52</v>
      </c>
      <c r="B56" s="990">
        <v>3</v>
      </c>
      <c r="C56" s="1101">
        <v>2</v>
      </c>
      <c r="D56" s="1110"/>
      <c r="E56" s="1102" t="s">
        <v>34</v>
      </c>
      <c r="F56" s="1103">
        <v>3000000</v>
      </c>
      <c r="G56" s="995"/>
      <c r="H56" s="995"/>
      <c r="I56" s="671" t="s">
        <v>106</v>
      </c>
      <c r="J56" s="995"/>
    </row>
    <row r="57" spans="1:12" ht="12">
      <c r="A57" s="990">
        <v>53</v>
      </c>
      <c r="B57" s="990">
        <v>3</v>
      </c>
      <c r="C57" s="1101">
        <v>3</v>
      </c>
      <c r="D57" s="987"/>
      <c r="E57" s="1102" t="s">
        <v>37</v>
      </c>
      <c r="F57" s="1103">
        <v>40074000</v>
      </c>
      <c r="G57" s="995"/>
      <c r="H57" s="995"/>
      <c r="I57" s="671" t="s">
        <v>106</v>
      </c>
      <c r="J57" s="995"/>
    </row>
    <row r="58" spans="1:12" ht="12">
      <c r="A58" s="990">
        <v>54</v>
      </c>
      <c r="B58" s="990">
        <v>3</v>
      </c>
      <c r="C58" s="1101">
        <v>4</v>
      </c>
      <c r="D58" s="988"/>
      <c r="E58" s="1102" t="s">
        <v>38</v>
      </c>
      <c r="F58" s="1103">
        <v>6974000</v>
      </c>
      <c r="G58" s="995"/>
      <c r="H58" s="995"/>
      <c r="I58" s="671" t="s">
        <v>106</v>
      </c>
      <c r="J58" s="995"/>
    </row>
    <row r="59" spans="1:12" ht="12">
      <c r="A59" s="990">
        <v>55</v>
      </c>
      <c r="B59" s="990">
        <v>3</v>
      </c>
      <c r="C59" s="1101">
        <v>5</v>
      </c>
      <c r="D59" s="987"/>
      <c r="E59" s="1102" t="s">
        <v>39</v>
      </c>
      <c r="F59" s="1103">
        <v>11770000</v>
      </c>
      <c r="G59" s="995"/>
      <c r="H59" s="995"/>
      <c r="I59" s="671" t="s">
        <v>106</v>
      </c>
      <c r="J59" s="995"/>
    </row>
    <row r="60" spans="1:12" ht="22.5">
      <c r="A60" s="990">
        <v>56</v>
      </c>
      <c r="B60" s="990">
        <v>3</v>
      </c>
      <c r="C60" s="1101">
        <v>6</v>
      </c>
      <c r="D60" s="987"/>
      <c r="E60" s="1102" t="s">
        <v>35</v>
      </c>
      <c r="F60" s="1103">
        <v>4000000</v>
      </c>
      <c r="G60" s="995"/>
      <c r="H60" s="995"/>
      <c r="I60" s="671" t="s">
        <v>106</v>
      </c>
      <c r="J60" s="995"/>
    </row>
    <row r="61" spans="1:12" ht="23.25">
      <c r="A61" s="990">
        <v>57</v>
      </c>
      <c r="B61" s="990">
        <v>3</v>
      </c>
      <c r="C61" s="991">
        <v>1</v>
      </c>
      <c r="D61" s="985" t="s">
        <v>603</v>
      </c>
      <c r="E61" s="694" t="s">
        <v>40</v>
      </c>
      <c r="F61" s="1100">
        <v>6000000</v>
      </c>
      <c r="G61" s="995"/>
      <c r="H61" s="995"/>
      <c r="I61" s="671" t="s">
        <v>106</v>
      </c>
      <c r="J61" s="995"/>
      <c r="K61" s="1115" t="s">
        <v>50</v>
      </c>
    </row>
    <row r="62" spans="1:12" ht="12">
      <c r="A62" s="990">
        <v>58</v>
      </c>
      <c r="B62" s="990">
        <v>3</v>
      </c>
      <c r="C62" s="991">
        <v>2</v>
      </c>
      <c r="D62" s="1110"/>
      <c r="E62" s="694" t="s">
        <v>42</v>
      </c>
      <c r="F62" s="1100">
        <v>2800000</v>
      </c>
      <c r="G62" s="995"/>
      <c r="H62" s="995"/>
      <c r="I62" s="671" t="s">
        <v>106</v>
      </c>
      <c r="J62" s="995"/>
    </row>
    <row r="63" spans="1:12" ht="22.5">
      <c r="A63" s="990">
        <v>59</v>
      </c>
      <c r="B63" s="990">
        <v>3</v>
      </c>
      <c r="C63" s="991">
        <v>3</v>
      </c>
      <c r="D63" s="1110"/>
      <c r="E63" s="694" t="s">
        <v>43</v>
      </c>
      <c r="F63" s="1100">
        <v>6000000</v>
      </c>
      <c r="G63" s="995"/>
      <c r="H63" s="995"/>
      <c r="I63" s="671" t="s">
        <v>106</v>
      </c>
      <c r="J63" s="995"/>
    </row>
    <row r="64" spans="1:12" ht="22.5">
      <c r="A64" s="990">
        <v>60</v>
      </c>
      <c r="B64" s="990">
        <v>3</v>
      </c>
      <c r="C64" s="991">
        <v>4</v>
      </c>
      <c r="D64" s="1004"/>
      <c r="E64" s="694" t="s">
        <v>41</v>
      </c>
      <c r="F64" s="1100">
        <v>5000000</v>
      </c>
      <c r="G64" s="995"/>
      <c r="H64" s="995"/>
      <c r="I64" s="671" t="s">
        <v>106</v>
      </c>
      <c r="J64" s="995"/>
    </row>
    <row r="65" spans="1:13" ht="12">
      <c r="A65" s="990">
        <v>61</v>
      </c>
      <c r="B65" s="990">
        <v>3</v>
      </c>
      <c r="C65" s="991">
        <v>5</v>
      </c>
      <c r="D65" s="987"/>
      <c r="E65" s="694" t="s">
        <v>44</v>
      </c>
      <c r="F65" s="1100">
        <v>6900000</v>
      </c>
      <c r="G65" s="995"/>
      <c r="H65" s="995"/>
      <c r="I65" s="671" t="s">
        <v>106</v>
      </c>
      <c r="J65" s="995"/>
    </row>
    <row r="66" spans="1:13">
      <c r="A66" s="990"/>
      <c r="B66" s="990"/>
      <c r="C66" s="990"/>
      <c r="D66" s="1111"/>
      <c r="E66" s="1113"/>
      <c r="F66" s="995"/>
      <c r="G66" s="995"/>
      <c r="H66" s="995"/>
      <c r="I66" s="995"/>
      <c r="J66" s="995"/>
    </row>
    <row r="67" spans="1:13">
      <c r="A67" s="990"/>
      <c r="B67" s="990"/>
      <c r="C67" s="990"/>
      <c r="D67" s="1098" t="s">
        <v>593</v>
      </c>
      <c r="E67" s="1113"/>
      <c r="F67" s="1099">
        <v>10000000</v>
      </c>
      <c r="G67" s="995"/>
      <c r="H67" s="995"/>
      <c r="I67" s="995"/>
      <c r="J67" s="995"/>
    </row>
    <row r="68" spans="1:13">
      <c r="E68" s="997" t="s">
        <v>45</v>
      </c>
      <c r="F68" s="1003">
        <f>SUM(F5:F67)</f>
        <v>391966950</v>
      </c>
      <c r="G68" s="997" t="s">
        <v>53</v>
      </c>
      <c r="M68" s="711" t="s">
        <v>54</v>
      </c>
    </row>
    <row r="69" spans="1:13">
      <c r="E69" s="997" t="s">
        <v>46</v>
      </c>
      <c r="F69" s="1003">
        <v>173580600</v>
      </c>
      <c r="J69" s="711">
        <v>1</v>
      </c>
      <c r="K69" s="1107" t="e">
        <f>+#REF!</f>
        <v>#REF!</v>
      </c>
      <c r="M69" s="1107" t="e">
        <f>+F69-K69</f>
        <v>#REF!</v>
      </c>
    </row>
    <row r="70" spans="1:13">
      <c r="E70" s="997" t="s">
        <v>47</v>
      </c>
      <c r="F70" s="1003">
        <f>+F69-F68</f>
        <v>-218386350</v>
      </c>
      <c r="J70" s="711">
        <v>2</v>
      </c>
      <c r="K70" s="1107" t="e">
        <f>+#REF!</f>
        <v>#REF!</v>
      </c>
    </row>
    <row r="71" spans="1:13">
      <c r="J71" s="711">
        <v>3</v>
      </c>
      <c r="K71" s="1107" t="e">
        <f>+#REF!</f>
        <v>#REF!</v>
      </c>
    </row>
    <row r="72" spans="1:13">
      <c r="K72" s="1107" t="e">
        <f>SUM(K69:K71)</f>
        <v>#REF!</v>
      </c>
    </row>
    <row r="74" spans="1:13">
      <c r="D74" s="1268" t="s">
        <v>55</v>
      </c>
      <c r="E74" s="1268"/>
      <c r="F74" s="1268"/>
    </row>
  </sheetData>
  <mergeCells count="10">
    <mergeCell ref="J3:J4"/>
    <mergeCell ref="D74:F74"/>
    <mergeCell ref="E3:E4"/>
    <mergeCell ref="F3:F4"/>
    <mergeCell ref="A3:A4"/>
    <mergeCell ref="B3:B4"/>
    <mergeCell ref="C3:C4"/>
    <mergeCell ref="D3:D4"/>
    <mergeCell ref="G3:H3"/>
    <mergeCell ref="I3:I4"/>
  </mergeCells>
  <phoneticPr fontId="93" type="noConversion"/>
  <printOptions horizontalCentered="1"/>
  <pageMargins left="0.15748031496063" right="0.15748031496063" top="0.43307086614173201" bottom="0.43307086614173201" header="0.196850393700787" footer="0.15748031496063"/>
  <pageSetup paperSize="9" scale="98" orientation="landscape" r:id="rId1"/>
  <headerFooter alignWithMargins="0">
    <oddFooter>&amp;C&amp;9หน้าที่&amp;Pจาก&amp;N</oddFooter>
  </headerFooter>
  <colBreaks count="1" manualBreakCount="1">
    <brk id="10" max="1048575" man="1"/>
  </colBreaks>
</worksheet>
</file>

<file path=xl/worksheets/sheet11.xml><?xml version="1.0" encoding="utf-8"?>
<worksheet xmlns="http://schemas.openxmlformats.org/spreadsheetml/2006/main" xmlns:r="http://schemas.openxmlformats.org/officeDocument/2006/relationships">
  <sheetPr enableFormatConditionsCalculation="0">
    <tabColor indexed="41"/>
  </sheetPr>
  <dimension ref="A1:Z139"/>
  <sheetViews>
    <sheetView zoomScale="75" workbookViewId="0">
      <pane xSplit="5" ySplit="6" topLeftCell="F89" activePane="bottomRight" state="frozen"/>
      <selection activeCell="U5" sqref="U5:U7"/>
      <selection pane="topRight" activeCell="U5" sqref="U5:U7"/>
      <selection pane="bottomLeft" activeCell="U5" sqref="U5:U7"/>
      <selection pane="bottomRight" activeCell="U5" sqref="U5:U7"/>
    </sheetView>
  </sheetViews>
  <sheetFormatPr defaultColWidth="9" defaultRowHeight="31.5" customHeight="1"/>
  <cols>
    <col min="1" max="1" width="5.125" style="40" customWidth="1"/>
    <col min="2" max="2" width="5.125" style="40" hidden="1" customWidth="1"/>
    <col min="3" max="3" width="32.375" style="37" customWidth="1"/>
    <col min="4" max="4" width="77.125" style="40" customWidth="1"/>
    <col min="5" max="5" width="11.375" style="39" customWidth="1"/>
    <col min="6" max="20" width="4.375" style="40" hidden="1" customWidth="1"/>
    <col min="21" max="21" width="32" style="40" hidden="1" customWidth="1"/>
    <col min="22" max="25" width="8" style="40" customWidth="1"/>
    <col min="26" max="26" width="0" style="40" hidden="1" customWidth="1"/>
    <col min="27" max="16384" width="9" style="40"/>
  </cols>
  <sheetData>
    <row r="1" spans="1:26" s="188" customFormat="1" ht="12.75">
      <c r="A1" s="5" t="s">
        <v>1841</v>
      </c>
      <c r="B1" s="5"/>
      <c r="C1" s="193"/>
      <c r="D1" s="194"/>
      <c r="E1" s="189"/>
      <c r="F1" s="188" t="s">
        <v>1476</v>
      </c>
      <c r="H1" s="188" t="s">
        <v>1481</v>
      </c>
    </row>
    <row r="2" spans="1:26" s="188" customFormat="1" ht="12.75">
      <c r="A2" s="5" t="s">
        <v>1843</v>
      </c>
      <c r="B2" s="5"/>
      <c r="C2" s="193"/>
      <c r="D2" s="194"/>
      <c r="E2" s="189"/>
      <c r="H2" s="188" t="s">
        <v>1477</v>
      </c>
      <c r="K2" s="188" t="s">
        <v>1031</v>
      </c>
    </row>
    <row r="3" spans="1:26" s="188" customFormat="1" ht="12.75">
      <c r="A3" s="5"/>
      <c r="B3" s="5"/>
      <c r="C3" s="193"/>
      <c r="D3" s="194"/>
      <c r="E3" s="189"/>
      <c r="H3" s="188" t="s">
        <v>1478</v>
      </c>
      <c r="N3" s="188" t="s">
        <v>1251</v>
      </c>
    </row>
    <row r="4" spans="1:26" s="188" customFormat="1" ht="12.75">
      <c r="C4" s="193"/>
      <c r="D4" s="194"/>
      <c r="E4" s="189"/>
      <c r="H4" s="188" t="s">
        <v>1028</v>
      </c>
      <c r="N4" s="188" t="s">
        <v>1252</v>
      </c>
      <c r="Z4" s="190" t="s">
        <v>106</v>
      </c>
    </row>
    <row r="5" spans="1:26" s="188" customFormat="1" ht="12.75">
      <c r="A5" s="1171" t="s">
        <v>1474</v>
      </c>
      <c r="B5" s="180"/>
      <c r="C5" s="1173" t="s">
        <v>1454</v>
      </c>
      <c r="D5" s="1171" t="s">
        <v>1455</v>
      </c>
      <c r="E5" s="1175" t="s">
        <v>817</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89.25">
      <c r="A6" s="1172"/>
      <c r="B6" s="182"/>
      <c r="C6" s="1174"/>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5.75" customHeight="1">
      <c r="A7" s="1199"/>
      <c r="B7" s="192"/>
      <c r="C7" s="1187"/>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ht="28.5">
      <c r="A8" s="295"/>
      <c r="B8" s="295"/>
      <c r="C8" s="354" t="s">
        <v>1269</v>
      </c>
      <c r="D8" s="355" t="s">
        <v>355</v>
      </c>
      <c r="E8" s="356">
        <f>SUM(E9:E13)</f>
        <v>7165320</v>
      </c>
      <c r="F8" s="357"/>
      <c r="G8" s="358"/>
      <c r="H8" s="359"/>
      <c r="I8" s="359"/>
      <c r="J8" s="359"/>
      <c r="K8" s="360"/>
      <c r="L8" s="358"/>
      <c r="M8" s="359"/>
      <c r="N8" s="360"/>
      <c r="O8" s="358"/>
      <c r="P8" s="359"/>
      <c r="Q8" s="360"/>
      <c r="R8" s="358"/>
      <c r="S8" s="361"/>
      <c r="T8" s="357"/>
      <c r="U8" s="362"/>
      <c r="V8" s="306" t="str">
        <f t="shared" ref="V8:V39" si="0">IF($F8="Y",$Z$4,"")</f>
        <v/>
      </c>
      <c r="W8" s="306" t="str">
        <f t="shared" ref="W8:W39" si="1">IF(F8="F",$Z$4,"")</f>
        <v/>
      </c>
      <c r="X8" s="306" t="str">
        <f t="shared" ref="X8:X39" si="2">IF(F8="L",$Z$4,"")</f>
        <v/>
      </c>
      <c r="Y8" s="306" t="str">
        <f t="shared" ref="Y8:Y39" si="3">IF(F8="N",$Z$4,"")</f>
        <v/>
      </c>
    </row>
    <row r="9" spans="1:26" ht="25.5" customHeight="1">
      <c r="A9" s="307">
        <f t="shared" ref="A9:A14" si="4">A8+1</f>
        <v>1</v>
      </c>
      <c r="B9" s="307">
        <v>1</v>
      </c>
      <c r="C9" s="335"/>
      <c r="D9" s="363" t="s">
        <v>356</v>
      </c>
      <c r="E9" s="364">
        <v>3500000</v>
      </c>
      <c r="F9" s="312" t="s">
        <v>1249</v>
      </c>
      <c r="G9" s="313">
        <v>0</v>
      </c>
      <c r="H9" s="314">
        <v>0</v>
      </c>
      <c r="I9" s="314">
        <v>0</v>
      </c>
      <c r="J9" s="314">
        <v>0</v>
      </c>
      <c r="K9" s="365">
        <v>0</v>
      </c>
      <c r="L9" s="313">
        <v>0</v>
      </c>
      <c r="M9" s="314">
        <v>1</v>
      </c>
      <c r="N9" s="315">
        <v>1</v>
      </c>
      <c r="O9" s="313">
        <v>0</v>
      </c>
      <c r="P9" s="314">
        <v>1</v>
      </c>
      <c r="Q9" s="315">
        <v>1</v>
      </c>
      <c r="R9" s="313">
        <v>0</v>
      </c>
      <c r="S9" s="316">
        <v>0</v>
      </c>
      <c r="T9" s="312">
        <v>0</v>
      </c>
      <c r="U9" s="321" t="s">
        <v>515</v>
      </c>
      <c r="V9" s="320" t="str">
        <f t="shared" si="0"/>
        <v/>
      </c>
      <c r="W9" s="320" t="str">
        <f t="shared" si="1"/>
        <v/>
      </c>
      <c r="X9" s="320" t="str">
        <f t="shared" si="2"/>
        <v/>
      </c>
      <c r="Y9" s="320" t="str">
        <f t="shared" si="3"/>
        <v>ü</v>
      </c>
    </row>
    <row r="10" spans="1:26" ht="25.5" customHeight="1">
      <c r="A10" s="307">
        <f t="shared" si="4"/>
        <v>2</v>
      </c>
      <c r="B10" s="307">
        <v>1</v>
      </c>
      <c r="C10" s="335"/>
      <c r="D10" s="366" t="s">
        <v>810</v>
      </c>
      <c r="E10" s="364">
        <v>650000</v>
      </c>
      <c r="F10" s="312" t="s">
        <v>1249</v>
      </c>
      <c r="G10" s="313">
        <v>1</v>
      </c>
      <c r="H10" s="314">
        <v>0</v>
      </c>
      <c r="I10" s="314">
        <v>0</v>
      </c>
      <c r="J10" s="314">
        <v>0</v>
      </c>
      <c r="K10" s="315">
        <v>0</v>
      </c>
      <c r="L10" s="313">
        <v>1</v>
      </c>
      <c r="M10" s="314">
        <v>1</v>
      </c>
      <c r="N10" s="315">
        <v>1</v>
      </c>
      <c r="O10" s="313">
        <v>0</v>
      </c>
      <c r="P10" s="314">
        <v>1</v>
      </c>
      <c r="Q10" s="315">
        <v>1</v>
      </c>
      <c r="R10" s="313">
        <v>0</v>
      </c>
      <c r="S10" s="316">
        <v>0</v>
      </c>
      <c r="T10" s="312">
        <v>0</v>
      </c>
      <c r="U10" s="321" t="s">
        <v>516</v>
      </c>
      <c r="V10" s="320" t="str">
        <f t="shared" si="0"/>
        <v/>
      </c>
      <c r="W10" s="320" t="str">
        <f t="shared" si="1"/>
        <v/>
      </c>
      <c r="X10" s="320" t="str">
        <f t="shared" si="2"/>
        <v/>
      </c>
      <c r="Y10" s="320" t="str">
        <f t="shared" si="3"/>
        <v>ü</v>
      </c>
    </row>
    <row r="11" spans="1:26" ht="25.5" customHeight="1">
      <c r="A11" s="307">
        <f t="shared" si="4"/>
        <v>3</v>
      </c>
      <c r="B11" s="307">
        <v>1</v>
      </c>
      <c r="C11" s="335"/>
      <c r="D11" s="363" t="s">
        <v>517</v>
      </c>
      <c r="E11" s="364">
        <v>303800</v>
      </c>
      <c r="F11" s="312" t="s">
        <v>1248</v>
      </c>
      <c r="G11" s="313">
        <v>1</v>
      </c>
      <c r="H11" s="314">
        <v>1</v>
      </c>
      <c r="I11" s="314">
        <v>0</v>
      </c>
      <c r="J11" s="314">
        <v>0</v>
      </c>
      <c r="K11" s="315">
        <v>0</v>
      </c>
      <c r="L11" s="313">
        <v>1</v>
      </c>
      <c r="M11" s="314">
        <v>1</v>
      </c>
      <c r="N11" s="315">
        <v>1</v>
      </c>
      <c r="O11" s="313">
        <v>0</v>
      </c>
      <c r="P11" s="314">
        <v>1</v>
      </c>
      <c r="Q11" s="315">
        <v>1</v>
      </c>
      <c r="R11" s="313">
        <v>1</v>
      </c>
      <c r="S11" s="316">
        <v>1</v>
      </c>
      <c r="T11" s="312">
        <v>1</v>
      </c>
      <c r="U11" s="321" t="s">
        <v>410</v>
      </c>
      <c r="V11" s="320" t="str">
        <f t="shared" si="0"/>
        <v/>
      </c>
      <c r="W11" s="320" t="str">
        <f t="shared" si="1"/>
        <v>ü</v>
      </c>
      <c r="X11" s="320" t="str">
        <f t="shared" si="2"/>
        <v/>
      </c>
      <c r="Y11" s="320" t="str">
        <f t="shared" si="3"/>
        <v/>
      </c>
    </row>
    <row r="12" spans="1:26" ht="25.5" customHeight="1">
      <c r="A12" s="307">
        <f t="shared" si="4"/>
        <v>4</v>
      </c>
      <c r="B12" s="307">
        <v>1</v>
      </c>
      <c r="C12" s="335"/>
      <c r="D12" s="363" t="s">
        <v>357</v>
      </c>
      <c r="E12" s="364">
        <v>211520</v>
      </c>
      <c r="F12" s="312" t="s">
        <v>1248</v>
      </c>
      <c r="G12" s="313">
        <v>1</v>
      </c>
      <c r="H12" s="314">
        <v>1</v>
      </c>
      <c r="I12" s="314">
        <v>0</v>
      </c>
      <c r="J12" s="314">
        <v>0</v>
      </c>
      <c r="K12" s="315">
        <v>0</v>
      </c>
      <c r="L12" s="313">
        <v>1</v>
      </c>
      <c r="M12" s="314">
        <v>1</v>
      </c>
      <c r="N12" s="315">
        <v>1</v>
      </c>
      <c r="O12" s="313">
        <v>0</v>
      </c>
      <c r="P12" s="314">
        <v>1</v>
      </c>
      <c r="Q12" s="315">
        <v>1</v>
      </c>
      <c r="R12" s="313">
        <v>1</v>
      </c>
      <c r="S12" s="316">
        <v>1</v>
      </c>
      <c r="T12" s="312">
        <v>1</v>
      </c>
      <c r="U12" s="321" t="s">
        <v>410</v>
      </c>
      <c r="V12" s="320" t="str">
        <f t="shared" si="0"/>
        <v/>
      </c>
      <c r="W12" s="320" t="str">
        <f t="shared" si="1"/>
        <v>ü</v>
      </c>
      <c r="X12" s="320" t="str">
        <f t="shared" si="2"/>
        <v/>
      </c>
      <c r="Y12" s="320" t="str">
        <f t="shared" si="3"/>
        <v/>
      </c>
    </row>
    <row r="13" spans="1:26" ht="25.5" customHeight="1">
      <c r="A13" s="307">
        <f t="shared" si="4"/>
        <v>5</v>
      </c>
      <c r="B13" s="307">
        <v>1</v>
      </c>
      <c r="C13" s="335"/>
      <c r="D13" s="363" t="s">
        <v>358</v>
      </c>
      <c r="E13" s="364">
        <v>2500000</v>
      </c>
      <c r="F13" s="312" t="s">
        <v>1249</v>
      </c>
      <c r="G13" s="313">
        <v>0</v>
      </c>
      <c r="H13" s="314">
        <v>0</v>
      </c>
      <c r="I13" s="314">
        <v>0</v>
      </c>
      <c r="J13" s="314">
        <v>0</v>
      </c>
      <c r="K13" s="365">
        <v>0</v>
      </c>
      <c r="L13" s="313">
        <v>0</v>
      </c>
      <c r="M13" s="314">
        <v>1</v>
      </c>
      <c r="N13" s="315">
        <v>1</v>
      </c>
      <c r="O13" s="313">
        <v>0</v>
      </c>
      <c r="P13" s="314">
        <v>1</v>
      </c>
      <c r="Q13" s="315">
        <v>1</v>
      </c>
      <c r="R13" s="313">
        <v>0</v>
      </c>
      <c r="S13" s="316">
        <v>0</v>
      </c>
      <c r="T13" s="312">
        <v>0</v>
      </c>
      <c r="U13" s="321" t="s">
        <v>518</v>
      </c>
      <c r="V13" s="320" t="str">
        <f t="shared" si="0"/>
        <v/>
      </c>
      <c r="W13" s="320" t="str">
        <f t="shared" si="1"/>
        <v/>
      </c>
      <c r="X13" s="320" t="str">
        <f t="shared" si="2"/>
        <v/>
      </c>
      <c r="Y13" s="320" t="str">
        <f t="shared" si="3"/>
        <v>ü</v>
      </c>
    </row>
    <row r="14" spans="1:26" ht="28.5">
      <c r="A14" s="307">
        <f t="shared" si="4"/>
        <v>6</v>
      </c>
      <c r="B14" s="307">
        <v>1</v>
      </c>
      <c r="C14" s="335"/>
      <c r="D14" s="363" t="s">
        <v>359</v>
      </c>
      <c r="E14" s="364">
        <v>500000</v>
      </c>
      <c r="F14" s="312" t="s">
        <v>1249</v>
      </c>
      <c r="G14" s="313">
        <v>1</v>
      </c>
      <c r="H14" s="314">
        <v>0</v>
      </c>
      <c r="I14" s="314">
        <v>0</v>
      </c>
      <c r="J14" s="314">
        <v>0</v>
      </c>
      <c r="K14" s="315">
        <v>0</v>
      </c>
      <c r="L14" s="313">
        <v>1</v>
      </c>
      <c r="M14" s="314">
        <v>1</v>
      </c>
      <c r="N14" s="315">
        <v>1</v>
      </c>
      <c r="O14" s="313">
        <v>0</v>
      </c>
      <c r="P14" s="314">
        <v>1</v>
      </c>
      <c r="Q14" s="315">
        <v>1</v>
      </c>
      <c r="R14" s="313">
        <v>0</v>
      </c>
      <c r="S14" s="316">
        <v>0</v>
      </c>
      <c r="T14" s="312">
        <v>0</v>
      </c>
      <c r="U14" s="321" t="s">
        <v>519</v>
      </c>
      <c r="V14" s="320" t="str">
        <f t="shared" si="0"/>
        <v/>
      </c>
      <c r="W14" s="320" t="str">
        <f t="shared" si="1"/>
        <v/>
      </c>
      <c r="X14" s="320" t="str">
        <f t="shared" si="2"/>
        <v/>
      </c>
      <c r="Y14" s="320" t="str">
        <f t="shared" si="3"/>
        <v>ü</v>
      </c>
    </row>
    <row r="15" spans="1:26" ht="25.5" customHeight="1">
      <c r="A15" s="307"/>
      <c r="B15" s="307"/>
      <c r="C15" s="335"/>
      <c r="D15" s="367" t="s">
        <v>360</v>
      </c>
      <c r="E15" s="368">
        <f>SUM(E16:E25)</f>
        <v>17036528</v>
      </c>
      <c r="F15" s="307"/>
      <c r="G15" s="308"/>
      <c r="H15" s="369"/>
      <c r="I15" s="369"/>
      <c r="J15" s="369"/>
      <c r="K15" s="370"/>
      <c r="L15" s="308"/>
      <c r="M15" s="369"/>
      <c r="N15" s="371"/>
      <c r="O15" s="308"/>
      <c r="P15" s="369"/>
      <c r="Q15" s="371"/>
      <c r="R15" s="308"/>
      <c r="S15" s="372"/>
      <c r="T15" s="307"/>
      <c r="U15" s="335"/>
      <c r="V15" s="320" t="str">
        <f t="shared" si="0"/>
        <v/>
      </c>
      <c r="W15" s="320" t="str">
        <f t="shared" si="1"/>
        <v/>
      </c>
      <c r="X15" s="320" t="str">
        <f t="shared" si="2"/>
        <v/>
      </c>
      <c r="Y15" s="320" t="str">
        <f t="shared" si="3"/>
        <v/>
      </c>
    </row>
    <row r="16" spans="1:26" ht="25.5" customHeight="1">
      <c r="A16" s="307">
        <v>7</v>
      </c>
      <c r="B16" s="307">
        <v>1</v>
      </c>
      <c r="C16" s="335"/>
      <c r="D16" s="363" t="s">
        <v>361</v>
      </c>
      <c r="E16" s="373">
        <v>1343328</v>
      </c>
      <c r="F16" s="312" t="s">
        <v>1249</v>
      </c>
      <c r="G16" s="313">
        <v>1</v>
      </c>
      <c r="H16" s="314">
        <v>0</v>
      </c>
      <c r="I16" s="314">
        <v>0</v>
      </c>
      <c r="J16" s="314">
        <v>0</v>
      </c>
      <c r="K16" s="315">
        <v>0</v>
      </c>
      <c r="L16" s="313">
        <v>1</v>
      </c>
      <c r="M16" s="314">
        <v>1</v>
      </c>
      <c r="N16" s="315">
        <v>1</v>
      </c>
      <c r="O16" s="313">
        <v>0</v>
      </c>
      <c r="P16" s="314">
        <v>1</v>
      </c>
      <c r="Q16" s="315">
        <v>1</v>
      </c>
      <c r="R16" s="313">
        <v>0</v>
      </c>
      <c r="S16" s="316">
        <v>0</v>
      </c>
      <c r="T16" s="312">
        <v>0</v>
      </c>
      <c r="U16" s="321" t="s">
        <v>953</v>
      </c>
      <c r="V16" s="320" t="str">
        <f t="shared" si="0"/>
        <v/>
      </c>
      <c r="W16" s="320" t="str">
        <f t="shared" si="1"/>
        <v/>
      </c>
      <c r="X16" s="320" t="str">
        <f t="shared" si="2"/>
        <v/>
      </c>
      <c r="Y16" s="320" t="str">
        <f t="shared" si="3"/>
        <v>ü</v>
      </c>
    </row>
    <row r="17" spans="1:25" ht="25.5" customHeight="1">
      <c r="A17" s="307">
        <f t="shared" ref="A17:A25" si="5">A16+1</f>
        <v>8</v>
      </c>
      <c r="B17" s="307">
        <v>1</v>
      </c>
      <c r="C17" s="335"/>
      <c r="D17" s="363" t="s">
        <v>362</v>
      </c>
      <c r="E17" s="373">
        <v>4373200</v>
      </c>
      <c r="F17" s="312" t="s">
        <v>1249</v>
      </c>
      <c r="G17" s="313">
        <v>1</v>
      </c>
      <c r="H17" s="314">
        <v>0</v>
      </c>
      <c r="I17" s="314">
        <v>0</v>
      </c>
      <c r="J17" s="314">
        <v>0</v>
      </c>
      <c r="K17" s="315">
        <v>0</v>
      </c>
      <c r="L17" s="313">
        <v>1</v>
      </c>
      <c r="M17" s="314">
        <v>1</v>
      </c>
      <c r="N17" s="315">
        <v>1</v>
      </c>
      <c r="O17" s="313">
        <v>0</v>
      </c>
      <c r="P17" s="314">
        <v>1</v>
      </c>
      <c r="Q17" s="315">
        <v>1</v>
      </c>
      <c r="R17" s="313">
        <v>0</v>
      </c>
      <c r="S17" s="316">
        <v>0</v>
      </c>
      <c r="T17" s="312">
        <v>0</v>
      </c>
      <c r="U17" s="321" t="s">
        <v>1246</v>
      </c>
      <c r="V17" s="320" t="str">
        <f t="shared" si="0"/>
        <v/>
      </c>
      <c r="W17" s="320" t="str">
        <f t="shared" si="1"/>
        <v/>
      </c>
      <c r="X17" s="320" t="str">
        <f t="shared" si="2"/>
        <v/>
      </c>
      <c r="Y17" s="320" t="str">
        <f t="shared" si="3"/>
        <v>ü</v>
      </c>
    </row>
    <row r="18" spans="1:25" ht="25.5" customHeight="1">
      <c r="A18" s="307">
        <f t="shared" si="5"/>
        <v>9</v>
      </c>
      <c r="B18" s="307">
        <v>1</v>
      </c>
      <c r="C18" s="335"/>
      <c r="D18" s="363" t="s">
        <v>363</v>
      </c>
      <c r="E18" s="373">
        <v>400000</v>
      </c>
      <c r="F18" s="312" t="s">
        <v>1249</v>
      </c>
      <c r="G18" s="313">
        <v>1</v>
      </c>
      <c r="H18" s="314">
        <v>0</v>
      </c>
      <c r="I18" s="314">
        <v>0</v>
      </c>
      <c r="J18" s="314">
        <v>0</v>
      </c>
      <c r="K18" s="315">
        <v>0</v>
      </c>
      <c r="L18" s="313">
        <v>1</v>
      </c>
      <c r="M18" s="314">
        <v>1</v>
      </c>
      <c r="N18" s="315">
        <v>1</v>
      </c>
      <c r="O18" s="313">
        <v>0</v>
      </c>
      <c r="P18" s="314">
        <v>1</v>
      </c>
      <c r="Q18" s="315">
        <v>1</v>
      </c>
      <c r="R18" s="313">
        <v>0</v>
      </c>
      <c r="S18" s="316">
        <v>0</v>
      </c>
      <c r="T18" s="312">
        <v>0</v>
      </c>
      <c r="U18" s="321" t="s">
        <v>1246</v>
      </c>
      <c r="V18" s="320" t="str">
        <f t="shared" si="0"/>
        <v/>
      </c>
      <c r="W18" s="320" t="str">
        <f t="shared" si="1"/>
        <v/>
      </c>
      <c r="X18" s="320" t="str">
        <f t="shared" si="2"/>
        <v/>
      </c>
      <c r="Y18" s="320" t="str">
        <f t="shared" si="3"/>
        <v>ü</v>
      </c>
    </row>
    <row r="19" spans="1:25" ht="25.5" customHeight="1">
      <c r="A19" s="307">
        <f t="shared" si="5"/>
        <v>10</v>
      </c>
      <c r="B19" s="307">
        <v>1</v>
      </c>
      <c r="C19" s="335"/>
      <c r="D19" s="363" t="s">
        <v>364</v>
      </c>
      <c r="E19" s="373">
        <v>3000000</v>
      </c>
      <c r="F19" s="312" t="s">
        <v>1249</v>
      </c>
      <c r="G19" s="313">
        <v>1</v>
      </c>
      <c r="H19" s="314">
        <v>0</v>
      </c>
      <c r="I19" s="314">
        <v>0</v>
      </c>
      <c r="J19" s="314">
        <v>0</v>
      </c>
      <c r="K19" s="315">
        <v>0</v>
      </c>
      <c r="L19" s="313">
        <v>1</v>
      </c>
      <c r="M19" s="314">
        <v>1</v>
      </c>
      <c r="N19" s="315">
        <v>1</v>
      </c>
      <c r="O19" s="313">
        <v>0</v>
      </c>
      <c r="P19" s="314">
        <v>1</v>
      </c>
      <c r="Q19" s="315">
        <v>1</v>
      </c>
      <c r="R19" s="313">
        <v>0</v>
      </c>
      <c r="S19" s="316">
        <v>0</v>
      </c>
      <c r="T19" s="312">
        <v>0</v>
      </c>
      <c r="U19" s="321" t="s">
        <v>520</v>
      </c>
      <c r="V19" s="320" t="str">
        <f t="shared" si="0"/>
        <v/>
      </c>
      <c r="W19" s="320" t="str">
        <f t="shared" si="1"/>
        <v/>
      </c>
      <c r="X19" s="320" t="str">
        <f t="shared" si="2"/>
        <v/>
      </c>
      <c r="Y19" s="320" t="str">
        <f t="shared" si="3"/>
        <v>ü</v>
      </c>
    </row>
    <row r="20" spans="1:25" ht="25.5" customHeight="1">
      <c r="A20" s="307">
        <f t="shared" si="5"/>
        <v>11</v>
      </c>
      <c r="B20" s="307">
        <v>1</v>
      </c>
      <c r="C20" s="335"/>
      <c r="D20" s="363" t="s">
        <v>365</v>
      </c>
      <c r="E20" s="364">
        <v>1500000</v>
      </c>
      <c r="F20" s="312" t="s">
        <v>1249</v>
      </c>
      <c r="G20" s="313">
        <v>1</v>
      </c>
      <c r="H20" s="314">
        <v>0</v>
      </c>
      <c r="I20" s="314">
        <v>0</v>
      </c>
      <c r="J20" s="314">
        <v>0</v>
      </c>
      <c r="K20" s="315">
        <v>0</v>
      </c>
      <c r="L20" s="313">
        <v>1</v>
      </c>
      <c r="M20" s="314">
        <v>1</v>
      </c>
      <c r="N20" s="315">
        <v>1</v>
      </c>
      <c r="O20" s="313">
        <v>0</v>
      </c>
      <c r="P20" s="314">
        <v>1</v>
      </c>
      <c r="Q20" s="315">
        <v>1</v>
      </c>
      <c r="R20" s="313">
        <v>0</v>
      </c>
      <c r="S20" s="316">
        <v>0</v>
      </c>
      <c r="T20" s="312">
        <v>0</v>
      </c>
      <c r="U20" s="321" t="s">
        <v>1246</v>
      </c>
      <c r="V20" s="320" t="str">
        <f t="shared" si="0"/>
        <v/>
      </c>
      <c r="W20" s="320" t="str">
        <f t="shared" si="1"/>
        <v/>
      </c>
      <c r="X20" s="320" t="str">
        <f t="shared" si="2"/>
        <v/>
      </c>
      <c r="Y20" s="320" t="str">
        <f t="shared" si="3"/>
        <v>ü</v>
      </c>
    </row>
    <row r="21" spans="1:25" ht="25.5" customHeight="1">
      <c r="A21" s="307">
        <f t="shared" si="5"/>
        <v>12</v>
      </c>
      <c r="B21" s="307">
        <v>1</v>
      </c>
      <c r="C21" s="335"/>
      <c r="D21" s="363" t="s">
        <v>366</v>
      </c>
      <c r="E21" s="364">
        <v>900000</v>
      </c>
      <c r="F21" s="312" t="s">
        <v>1249</v>
      </c>
      <c r="G21" s="313">
        <v>1</v>
      </c>
      <c r="H21" s="314">
        <v>0</v>
      </c>
      <c r="I21" s="314">
        <v>0</v>
      </c>
      <c r="J21" s="314">
        <v>0</v>
      </c>
      <c r="K21" s="315">
        <v>0</v>
      </c>
      <c r="L21" s="313">
        <v>1</v>
      </c>
      <c r="M21" s="314">
        <v>1</v>
      </c>
      <c r="N21" s="315">
        <v>1</v>
      </c>
      <c r="O21" s="313">
        <v>0</v>
      </c>
      <c r="P21" s="314">
        <v>1</v>
      </c>
      <c r="Q21" s="315">
        <v>1</v>
      </c>
      <c r="R21" s="313">
        <v>0</v>
      </c>
      <c r="S21" s="316">
        <v>0</v>
      </c>
      <c r="T21" s="312">
        <v>0</v>
      </c>
      <c r="U21" s="321" t="s">
        <v>1246</v>
      </c>
      <c r="V21" s="320" t="str">
        <f t="shared" si="0"/>
        <v/>
      </c>
      <c r="W21" s="320" t="str">
        <f t="shared" si="1"/>
        <v/>
      </c>
      <c r="X21" s="320" t="str">
        <f t="shared" si="2"/>
        <v/>
      </c>
      <c r="Y21" s="320" t="str">
        <f t="shared" si="3"/>
        <v>ü</v>
      </c>
    </row>
    <row r="22" spans="1:25" ht="25.5" customHeight="1">
      <c r="A22" s="307">
        <f t="shared" si="5"/>
        <v>13</v>
      </c>
      <c r="B22" s="307">
        <v>1</v>
      </c>
      <c r="C22" s="335"/>
      <c r="D22" s="363" t="s">
        <v>367</v>
      </c>
      <c r="E22" s="364">
        <v>1800000</v>
      </c>
      <c r="F22" s="312" t="s">
        <v>1249</v>
      </c>
      <c r="G22" s="313">
        <v>1</v>
      </c>
      <c r="H22" s="314">
        <v>0</v>
      </c>
      <c r="I22" s="314">
        <v>0</v>
      </c>
      <c r="J22" s="314">
        <v>0</v>
      </c>
      <c r="K22" s="315">
        <v>0</v>
      </c>
      <c r="L22" s="313">
        <v>1</v>
      </c>
      <c r="M22" s="314">
        <v>1</v>
      </c>
      <c r="N22" s="315">
        <v>1</v>
      </c>
      <c r="O22" s="313">
        <v>0</v>
      </c>
      <c r="P22" s="314">
        <v>1</v>
      </c>
      <c r="Q22" s="315">
        <v>1</v>
      </c>
      <c r="R22" s="313">
        <v>0</v>
      </c>
      <c r="S22" s="316">
        <v>0</v>
      </c>
      <c r="T22" s="312">
        <v>0</v>
      </c>
      <c r="U22" s="321" t="s">
        <v>1246</v>
      </c>
      <c r="V22" s="320" t="str">
        <f t="shared" si="0"/>
        <v/>
      </c>
      <c r="W22" s="320" t="str">
        <f t="shared" si="1"/>
        <v/>
      </c>
      <c r="X22" s="320" t="str">
        <f t="shared" si="2"/>
        <v/>
      </c>
      <c r="Y22" s="320" t="str">
        <f t="shared" si="3"/>
        <v>ü</v>
      </c>
    </row>
    <row r="23" spans="1:25" ht="25.5" customHeight="1">
      <c r="A23" s="307">
        <f t="shared" si="5"/>
        <v>14</v>
      </c>
      <c r="B23" s="307">
        <v>1</v>
      </c>
      <c r="C23" s="335"/>
      <c r="D23" s="363" t="s">
        <v>368</v>
      </c>
      <c r="E23" s="364">
        <v>720000</v>
      </c>
      <c r="F23" s="312" t="s">
        <v>1249</v>
      </c>
      <c r="G23" s="313">
        <v>1</v>
      </c>
      <c r="H23" s="314">
        <v>0</v>
      </c>
      <c r="I23" s="314">
        <v>0</v>
      </c>
      <c r="J23" s="314">
        <v>0</v>
      </c>
      <c r="K23" s="315">
        <v>0</v>
      </c>
      <c r="L23" s="313">
        <v>1</v>
      </c>
      <c r="M23" s="314">
        <v>1</v>
      </c>
      <c r="N23" s="315">
        <v>1</v>
      </c>
      <c r="O23" s="313">
        <v>0</v>
      </c>
      <c r="P23" s="314">
        <v>1</v>
      </c>
      <c r="Q23" s="315">
        <v>1</v>
      </c>
      <c r="R23" s="313">
        <v>0</v>
      </c>
      <c r="S23" s="316">
        <v>0</v>
      </c>
      <c r="T23" s="312">
        <v>0</v>
      </c>
      <c r="U23" s="321" t="s">
        <v>1246</v>
      </c>
      <c r="V23" s="320" t="str">
        <f t="shared" si="0"/>
        <v/>
      </c>
      <c r="W23" s="320" t="str">
        <f t="shared" si="1"/>
        <v/>
      </c>
      <c r="X23" s="320" t="str">
        <f t="shared" si="2"/>
        <v/>
      </c>
      <c r="Y23" s="320" t="str">
        <f t="shared" si="3"/>
        <v>ü</v>
      </c>
    </row>
    <row r="24" spans="1:25" ht="25.5" customHeight="1">
      <c r="A24" s="307">
        <f t="shared" si="5"/>
        <v>15</v>
      </c>
      <c r="B24" s="307">
        <v>1</v>
      </c>
      <c r="C24" s="335"/>
      <c r="D24" s="363" t="s">
        <v>369</v>
      </c>
      <c r="E24" s="364">
        <v>2000000</v>
      </c>
      <c r="F24" s="312" t="s">
        <v>1249</v>
      </c>
      <c r="G24" s="313">
        <v>1</v>
      </c>
      <c r="H24" s="314">
        <v>0</v>
      </c>
      <c r="I24" s="314">
        <v>0</v>
      </c>
      <c r="J24" s="314">
        <v>0</v>
      </c>
      <c r="K24" s="315">
        <v>0</v>
      </c>
      <c r="L24" s="313">
        <v>1</v>
      </c>
      <c r="M24" s="314">
        <v>1</v>
      </c>
      <c r="N24" s="315">
        <v>1</v>
      </c>
      <c r="O24" s="313">
        <v>0</v>
      </c>
      <c r="P24" s="314">
        <v>1</v>
      </c>
      <c r="Q24" s="315">
        <v>1</v>
      </c>
      <c r="R24" s="313">
        <v>0</v>
      </c>
      <c r="S24" s="316">
        <v>0</v>
      </c>
      <c r="T24" s="312">
        <v>0</v>
      </c>
      <c r="U24" s="321" t="s">
        <v>521</v>
      </c>
      <c r="V24" s="320" t="str">
        <f t="shared" si="0"/>
        <v/>
      </c>
      <c r="W24" s="320" t="str">
        <f t="shared" si="1"/>
        <v/>
      </c>
      <c r="X24" s="320" t="str">
        <f t="shared" si="2"/>
        <v/>
      </c>
      <c r="Y24" s="320" t="str">
        <f t="shared" si="3"/>
        <v>ü</v>
      </c>
    </row>
    <row r="25" spans="1:25" ht="28.5">
      <c r="A25" s="307">
        <f t="shared" si="5"/>
        <v>16</v>
      </c>
      <c r="B25" s="307">
        <v>1</v>
      </c>
      <c r="C25" s="335"/>
      <c r="D25" s="363" t="s">
        <v>370</v>
      </c>
      <c r="E25" s="364">
        <v>1000000</v>
      </c>
      <c r="F25" s="312" t="s">
        <v>1249</v>
      </c>
      <c r="G25" s="313">
        <v>1</v>
      </c>
      <c r="H25" s="314">
        <v>0</v>
      </c>
      <c r="I25" s="314">
        <v>0</v>
      </c>
      <c r="J25" s="314">
        <v>0</v>
      </c>
      <c r="K25" s="315">
        <v>0</v>
      </c>
      <c r="L25" s="313">
        <v>1</v>
      </c>
      <c r="M25" s="314">
        <v>1</v>
      </c>
      <c r="N25" s="315">
        <v>1</v>
      </c>
      <c r="O25" s="313">
        <v>0</v>
      </c>
      <c r="P25" s="314">
        <v>1</v>
      </c>
      <c r="Q25" s="315">
        <v>1</v>
      </c>
      <c r="R25" s="313">
        <v>0</v>
      </c>
      <c r="S25" s="316">
        <v>0</v>
      </c>
      <c r="T25" s="312">
        <v>0</v>
      </c>
      <c r="U25" s="321" t="s">
        <v>522</v>
      </c>
      <c r="V25" s="320" t="str">
        <f t="shared" si="0"/>
        <v/>
      </c>
      <c r="W25" s="320" t="str">
        <f t="shared" si="1"/>
        <v/>
      </c>
      <c r="X25" s="320" t="str">
        <f t="shared" si="2"/>
        <v/>
      </c>
      <c r="Y25" s="320" t="str">
        <f t="shared" si="3"/>
        <v>ü</v>
      </c>
    </row>
    <row r="26" spans="1:25" ht="25.5" customHeight="1">
      <c r="A26" s="307"/>
      <c r="B26" s="307"/>
      <c r="C26" s="335"/>
      <c r="D26" s="374" t="s">
        <v>371</v>
      </c>
      <c r="E26" s="375">
        <v>2400000</v>
      </c>
      <c r="F26" s="333"/>
      <c r="G26" s="376"/>
      <c r="H26" s="377"/>
      <c r="I26" s="377"/>
      <c r="J26" s="377"/>
      <c r="K26" s="378"/>
      <c r="L26" s="376"/>
      <c r="M26" s="377"/>
      <c r="N26" s="378"/>
      <c r="O26" s="376"/>
      <c r="P26" s="377"/>
      <c r="Q26" s="378"/>
      <c r="R26" s="376"/>
      <c r="S26" s="379"/>
      <c r="T26" s="333"/>
      <c r="U26" s="321"/>
      <c r="V26" s="320" t="str">
        <f t="shared" si="0"/>
        <v/>
      </c>
      <c r="W26" s="320" t="str">
        <f t="shared" si="1"/>
        <v/>
      </c>
      <c r="X26" s="320" t="str">
        <f t="shared" si="2"/>
        <v/>
      </c>
      <c r="Y26" s="320" t="str">
        <f t="shared" si="3"/>
        <v/>
      </c>
    </row>
    <row r="27" spans="1:25" ht="28.5">
      <c r="A27" s="307">
        <v>17</v>
      </c>
      <c r="B27" s="307">
        <v>1</v>
      </c>
      <c r="C27" s="335"/>
      <c r="D27" s="363" t="s">
        <v>372</v>
      </c>
      <c r="E27" s="364">
        <v>2400000</v>
      </c>
      <c r="F27" s="312" t="s">
        <v>1250</v>
      </c>
      <c r="G27" s="313">
        <v>1</v>
      </c>
      <c r="H27" s="314">
        <v>1</v>
      </c>
      <c r="I27" s="314">
        <v>0</v>
      </c>
      <c r="J27" s="314">
        <v>0</v>
      </c>
      <c r="K27" s="314">
        <v>0</v>
      </c>
      <c r="L27" s="313">
        <v>1</v>
      </c>
      <c r="M27" s="314">
        <v>1</v>
      </c>
      <c r="N27" s="315">
        <v>1</v>
      </c>
      <c r="O27" s="313">
        <v>0</v>
      </c>
      <c r="P27" s="314">
        <v>1</v>
      </c>
      <c r="Q27" s="316">
        <v>1</v>
      </c>
      <c r="R27" s="317">
        <v>1</v>
      </c>
      <c r="S27" s="316">
        <v>1</v>
      </c>
      <c r="T27" s="312">
        <v>1</v>
      </c>
      <c r="U27" s="380" t="s">
        <v>768</v>
      </c>
      <c r="V27" s="320" t="str">
        <f t="shared" si="0"/>
        <v>ü</v>
      </c>
      <c r="W27" s="320" t="str">
        <f t="shared" si="1"/>
        <v/>
      </c>
      <c r="X27" s="320" t="str">
        <f t="shared" si="2"/>
        <v/>
      </c>
      <c r="Y27" s="320" t="str">
        <f t="shared" si="3"/>
        <v/>
      </c>
    </row>
    <row r="28" spans="1:25" ht="25.5" customHeight="1">
      <c r="A28" s="307"/>
      <c r="B28" s="307"/>
      <c r="C28" s="335"/>
      <c r="D28" s="374" t="s">
        <v>373</v>
      </c>
      <c r="E28" s="381">
        <f>SUM(E29:E33)</f>
        <v>8356000</v>
      </c>
      <c r="F28" s="333"/>
      <c r="G28" s="376"/>
      <c r="H28" s="377"/>
      <c r="I28" s="377"/>
      <c r="J28" s="377"/>
      <c r="K28" s="378"/>
      <c r="L28" s="376"/>
      <c r="M28" s="377"/>
      <c r="N28" s="378"/>
      <c r="O28" s="376"/>
      <c r="P28" s="377"/>
      <c r="Q28" s="378"/>
      <c r="R28" s="376"/>
      <c r="S28" s="379"/>
      <c r="T28" s="333"/>
      <c r="U28" s="380"/>
      <c r="V28" s="320" t="str">
        <f t="shared" si="0"/>
        <v/>
      </c>
      <c r="W28" s="320" t="str">
        <f t="shared" si="1"/>
        <v/>
      </c>
      <c r="X28" s="320" t="str">
        <f t="shared" si="2"/>
        <v/>
      </c>
      <c r="Y28" s="320" t="str">
        <f t="shared" si="3"/>
        <v/>
      </c>
    </row>
    <row r="29" spans="1:25" ht="25.5" customHeight="1">
      <c r="A29" s="307">
        <v>18</v>
      </c>
      <c r="B29" s="307">
        <v>1</v>
      </c>
      <c r="C29" s="335"/>
      <c r="D29" s="363" t="s">
        <v>374</v>
      </c>
      <c r="E29" s="382">
        <v>4359000</v>
      </c>
      <c r="F29" s="312" t="s">
        <v>1250</v>
      </c>
      <c r="G29" s="313">
        <v>1</v>
      </c>
      <c r="H29" s="314">
        <v>1</v>
      </c>
      <c r="I29" s="314">
        <v>0</v>
      </c>
      <c r="J29" s="314">
        <v>0</v>
      </c>
      <c r="K29" s="314">
        <v>0</v>
      </c>
      <c r="L29" s="313">
        <v>1</v>
      </c>
      <c r="M29" s="314">
        <v>1</v>
      </c>
      <c r="N29" s="315">
        <v>1</v>
      </c>
      <c r="O29" s="313">
        <v>0</v>
      </c>
      <c r="P29" s="314">
        <v>1</v>
      </c>
      <c r="Q29" s="316">
        <v>1</v>
      </c>
      <c r="R29" s="317">
        <v>1</v>
      </c>
      <c r="S29" s="316">
        <v>1</v>
      </c>
      <c r="T29" s="312">
        <v>1</v>
      </c>
      <c r="U29" s="380" t="s">
        <v>768</v>
      </c>
      <c r="V29" s="320" t="str">
        <f t="shared" si="0"/>
        <v>ü</v>
      </c>
      <c r="W29" s="320" t="str">
        <f t="shared" si="1"/>
        <v/>
      </c>
      <c r="X29" s="320" t="str">
        <f t="shared" si="2"/>
        <v/>
      </c>
      <c r="Y29" s="320" t="str">
        <f t="shared" si="3"/>
        <v/>
      </c>
    </row>
    <row r="30" spans="1:25" ht="25.5" customHeight="1">
      <c r="A30" s="307">
        <f>A29+1</f>
        <v>19</v>
      </c>
      <c r="B30" s="307">
        <v>1</v>
      </c>
      <c r="C30" s="335"/>
      <c r="D30" s="363" t="s">
        <v>375</v>
      </c>
      <c r="E30" s="382">
        <v>1200000</v>
      </c>
      <c r="F30" s="312" t="s">
        <v>1250</v>
      </c>
      <c r="G30" s="313">
        <v>1</v>
      </c>
      <c r="H30" s="314">
        <v>1</v>
      </c>
      <c r="I30" s="314">
        <v>0</v>
      </c>
      <c r="J30" s="314">
        <v>0</v>
      </c>
      <c r="K30" s="314">
        <v>0</v>
      </c>
      <c r="L30" s="313">
        <v>1</v>
      </c>
      <c r="M30" s="314">
        <v>1</v>
      </c>
      <c r="N30" s="315">
        <v>1</v>
      </c>
      <c r="O30" s="313">
        <v>1</v>
      </c>
      <c r="P30" s="314">
        <v>1</v>
      </c>
      <c r="Q30" s="316">
        <v>1</v>
      </c>
      <c r="R30" s="317">
        <v>1</v>
      </c>
      <c r="S30" s="316">
        <v>1</v>
      </c>
      <c r="T30" s="312">
        <v>1</v>
      </c>
      <c r="U30" s="380" t="s">
        <v>767</v>
      </c>
      <c r="V30" s="320" t="str">
        <f t="shared" si="0"/>
        <v>ü</v>
      </c>
      <c r="W30" s="320" t="str">
        <f t="shared" si="1"/>
        <v/>
      </c>
      <c r="X30" s="320" t="str">
        <f t="shared" si="2"/>
        <v/>
      </c>
      <c r="Y30" s="320" t="str">
        <f t="shared" si="3"/>
        <v/>
      </c>
    </row>
    <row r="31" spans="1:25" ht="25.5" customHeight="1">
      <c r="A31" s="307">
        <f>A30+1</f>
        <v>20</v>
      </c>
      <c r="B31" s="307">
        <v>1</v>
      </c>
      <c r="C31" s="335"/>
      <c r="D31" s="363" t="s">
        <v>376</v>
      </c>
      <c r="E31" s="382">
        <v>437000</v>
      </c>
      <c r="F31" s="312" t="s">
        <v>1250</v>
      </c>
      <c r="G31" s="313">
        <v>1</v>
      </c>
      <c r="H31" s="314">
        <v>1</v>
      </c>
      <c r="I31" s="314">
        <v>0</v>
      </c>
      <c r="J31" s="314">
        <v>0</v>
      </c>
      <c r="K31" s="314">
        <v>0</v>
      </c>
      <c r="L31" s="313">
        <v>1</v>
      </c>
      <c r="M31" s="314">
        <v>1</v>
      </c>
      <c r="N31" s="315">
        <v>1</v>
      </c>
      <c r="O31" s="313">
        <v>0</v>
      </c>
      <c r="P31" s="314">
        <v>1</v>
      </c>
      <c r="Q31" s="316">
        <v>1</v>
      </c>
      <c r="R31" s="317">
        <v>1</v>
      </c>
      <c r="S31" s="316">
        <v>1</v>
      </c>
      <c r="T31" s="312">
        <v>1</v>
      </c>
      <c r="U31" s="380" t="s">
        <v>767</v>
      </c>
      <c r="V31" s="320" t="str">
        <f t="shared" si="0"/>
        <v>ü</v>
      </c>
      <c r="W31" s="320" t="str">
        <f t="shared" si="1"/>
        <v/>
      </c>
      <c r="X31" s="320" t="str">
        <f t="shared" si="2"/>
        <v/>
      </c>
      <c r="Y31" s="320" t="str">
        <f t="shared" si="3"/>
        <v/>
      </c>
    </row>
    <row r="32" spans="1:25" ht="25.5" customHeight="1">
      <c r="A32" s="307">
        <f>A31+1</f>
        <v>21</v>
      </c>
      <c r="B32" s="307">
        <v>1</v>
      </c>
      <c r="C32" s="335"/>
      <c r="D32" s="363" t="s">
        <v>377</v>
      </c>
      <c r="E32" s="382">
        <v>950000</v>
      </c>
      <c r="F32" s="312" t="s">
        <v>1250</v>
      </c>
      <c r="G32" s="313">
        <v>1</v>
      </c>
      <c r="H32" s="314">
        <v>1</v>
      </c>
      <c r="I32" s="314">
        <v>0</v>
      </c>
      <c r="J32" s="314">
        <v>0</v>
      </c>
      <c r="K32" s="314">
        <v>0</v>
      </c>
      <c r="L32" s="313">
        <v>1</v>
      </c>
      <c r="M32" s="314">
        <v>1</v>
      </c>
      <c r="N32" s="315">
        <v>1</v>
      </c>
      <c r="O32" s="313">
        <v>0</v>
      </c>
      <c r="P32" s="314">
        <v>1</v>
      </c>
      <c r="Q32" s="316">
        <v>1</v>
      </c>
      <c r="R32" s="317">
        <v>1</v>
      </c>
      <c r="S32" s="316">
        <v>1</v>
      </c>
      <c r="T32" s="312">
        <v>1</v>
      </c>
      <c r="U32" s="380" t="s">
        <v>767</v>
      </c>
      <c r="V32" s="320" t="str">
        <f t="shared" si="0"/>
        <v>ü</v>
      </c>
      <c r="W32" s="320" t="str">
        <f t="shared" si="1"/>
        <v/>
      </c>
      <c r="X32" s="320" t="str">
        <f t="shared" si="2"/>
        <v/>
      </c>
      <c r="Y32" s="320" t="str">
        <f t="shared" si="3"/>
        <v/>
      </c>
    </row>
    <row r="33" spans="1:25" ht="25.5" customHeight="1">
      <c r="A33" s="307">
        <f>A32+1</f>
        <v>22</v>
      </c>
      <c r="B33" s="307">
        <v>1</v>
      </c>
      <c r="C33" s="335"/>
      <c r="D33" s="363" t="s">
        <v>378</v>
      </c>
      <c r="E33" s="382">
        <v>1410000</v>
      </c>
      <c r="F33" s="312" t="s">
        <v>1250</v>
      </c>
      <c r="G33" s="313">
        <v>1</v>
      </c>
      <c r="H33" s="314">
        <v>1</v>
      </c>
      <c r="I33" s="314">
        <v>0</v>
      </c>
      <c r="J33" s="314">
        <v>0</v>
      </c>
      <c r="K33" s="314">
        <v>0</v>
      </c>
      <c r="L33" s="313">
        <v>1</v>
      </c>
      <c r="M33" s="314">
        <v>1</v>
      </c>
      <c r="N33" s="315">
        <v>1</v>
      </c>
      <c r="O33" s="313">
        <v>0</v>
      </c>
      <c r="P33" s="314">
        <v>1</v>
      </c>
      <c r="Q33" s="316">
        <v>1</v>
      </c>
      <c r="R33" s="317">
        <v>1</v>
      </c>
      <c r="S33" s="316">
        <v>1</v>
      </c>
      <c r="T33" s="312">
        <v>1</v>
      </c>
      <c r="U33" s="380" t="s">
        <v>767</v>
      </c>
      <c r="V33" s="320" t="str">
        <f t="shared" si="0"/>
        <v>ü</v>
      </c>
      <c r="W33" s="320" t="str">
        <f t="shared" si="1"/>
        <v/>
      </c>
      <c r="X33" s="320" t="str">
        <f t="shared" si="2"/>
        <v/>
      </c>
      <c r="Y33" s="320" t="str">
        <f t="shared" si="3"/>
        <v/>
      </c>
    </row>
    <row r="34" spans="1:25" ht="25.5" customHeight="1">
      <c r="A34" s="307"/>
      <c r="B34" s="307"/>
      <c r="C34" s="335"/>
      <c r="D34" s="374" t="s">
        <v>379</v>
      </c>
      <c r="E34" s="375">
        <v>1950000</v>
      </c>
      <c r="F34" s="333"/>
      <c r="G34" s="376"/>
      <c r="H34" s="377"/>
      <c r="I34" s="377"/>
      <c r="J34" s="377"/>
      <c r="K34" s="378"/>
      <c r="L34" s="376"/>
      <c r="M34" s="377"/>
      <c r="N34" s="378"/>
      <c r="O34" s="376"/>
      <c r="P34" s="377"/>
      <c r="Q34" s="378"/>
      <c r="R34" s="376"/>
      <c r="S34" s="379"/>
      <c r="T34" s="333"/>
      <c r="U34" s="321"/>
      <c r="V34" s="320" t="str">
        <f t="shared" si="0"/>
        <v/>
      </c>
      <c r="W34" s="320" t="str">
        <f t="shared" si="1"/>
        <v/>
      </c>
      <c r="X34" s="320" t="str">
        <f t="shared" si="2"/>
        <v/>
      </c>
      <c r="Y34" s="320" t="str">
        <f t="shared" si="3"/>
        <v/>
      </c>
    </row>
    <row r="35" spans="1:25" ht="28.5">
      <c r="A35" s="307">
        <v>23</v>
      </c>
      <c r="B35" s="307">
        <v>1</v>
      </c>
      <c r="C35" s="335"/>
      <c r="D35" s="383" t="s">
        <v>380</v>
      </c>
      <c r="E35" s="364">
        <v>1950000</v>
      </c>
      <c r="F35" s="312" t="s">
        <v>1250</v>
      </c>
      <c r="G35" s="313">
        <v>1</v>
      </c>
      <c r="H35" s="314">
        <v>1</v>
      </c>
      <c r="I35" s="314">
        <v>0</v>
      </c>
      <c r="J35" s="314">
        <v>0</v>
      </c>
      <c r="K35" s="314">
        <v>0</v>
      </c>
      <c r="L35" s="313">
        <v>1</v>
      </c>
      <c r="M35" s="314">
        <v>1</v>
      </c>
      <c r="N35" s="315">
        <v>1</v>
      </c>
      <c r="O35" s="313">
        <v>0</v>
      </c>
      <c r="P35" s="314">
        <v>1</v>
      </c>
      <c r="Q35" s="316">
        <v>1</v>
      </c>
      <c r="R35" s="317">
        <v>1</v>
      </c>
      <c r="S35" s="316">
        <v>1</v>
      </c>
      <c r="T35" s="312">
        <v>1</v>
      </c>
      <c r="U35" s="380" t="s">
        <v>769</v>
      </c>
      <c r="V35" s="320" t="str">
        <f t="shared" si="0"/>
        <v>ü</v>
      </c>
      <c r="W35" s="320" t="str">
        <f t="shared" si="1"/>
        <v/>
      </c>
      <c r="X35" s="320" t="str">
        <f t="shared" si="2"/>
        <v/>
      </c>
      <c r="Y35" s="320" t="str">
        <f t="shared" si="3"/>
        <v/>
      </c>
    </row>
    <row r="36" spans="1:25" ht="25.5" customHeight="1">
      <c r="A36" s="307"/>
      <c r="B36" s="307"/>
      <c r="C36" s="335"/>
      <c r="D36" s="374" t="s">
        <v>770</v>
      </c>
      <c r="E36" s="375">
        <v>295650</v>
      </c>
      <c r="F36" s="312"/>
      <c r="G36" s="313"/>
      <c r="H36" s="314"/>
      <c r="I36" s="314"/>
      <c r="J36" s="314"/>
      <c r="K36" s="314"/>
      <c r="L36" s="313"/>
      <c r="M36" s="314"/>
      <c r="N36" s="315"/>
      <c r="O36" s="313"/>
      <c r="P36" s="314"/>
      <c r="Q36" s="316"/>
      <c r="R36" s="317"/>
      <c r="S36" s="316"/>
      <c r="T36" s="312"/>
      <c r="U36" s="321"/>
      <c r="V36" s="320" t="str">
        <f t="shared" si="0"/>
        <v/>
      </c>
      <c r="W36" s="320" t="str">
        <f t="shared" si="1"/>
        <v/>
      </c>
      <c r="X36" s="320" t="str">
        <f t="shared" si="2"/>
        <v/>
      </c>
      <c r="Y36" s="320" t="str">
        <f t="shared" si="3"/>
        <v/>
      </c>
    </row>
    <row r="37" spans="1:25" ht="25.5" customHeight="1">
      <c r="A37" s="307">
        <v>24</v>
      </c>
      <c r="B37" s="307">
        <v>1</v>
      </c>
      <c r="C37" s="335"/>
      <c r="D37" s="363" t="s">
        <v>381</v>
      </c>
      <c r="E37" s="364">
        <v>295650</v>
      </c>
      <c r="F37" s="312" t="s">
        <v>1250</v>
      </c>
      <c r="G37" s="313">
        <v>1</v>
      </c>
      <c r="H37" s="314">
        <v>1</v>
      </c>
      <c r="I37" s="314">
        <v>0</v>
      </c>
      <c r="J37" s="314">
        <v>0</v>
      </c>
      <c r="K37" s="314">
        <v>0</v>
      </c>
      <c r="L37" s="313">
        <v>1</v>
      </c>
      <c r="M37" s="314">
        <v>1</v>
      </c>
      <c r="N37" s="315">
        <v>1</v>
      </c>
      <c r="O37" s="313">
        <v>0</v>
      </c>
      <c r="P37" s="314">
        <v>1</v>
      </c>
      <c r="Q37" s="316">
        <v>1</v>
      </c>
      <c r="R37" s="317">
        <v>1</v>
      </c>
      <c r="S37" s="316">
        <v>1</v>
      </c>
      <c r="T37" s="312">
        <v>1</v>
      </c>
      <c r="U37" s="321" t="s">
        <v>771</v>
      </c>
      <c r="V37" s="320" t="str">
        <f t="shared" si="0"/>
        <v>ü</v>
      </c>
      <c r="W37" s="320" t="str">
        <f t="shared" si="1"/>
        <v/>
      </c>
      <c r="X37" s="320" t="str">
        <f t="shared" si="2"/>
        <v/>
      </c>
      <c r="Y37" s="320" t="str">
        <f t="shared" si="3"/>
        <v/>
      </c>
    </row>
    <row r="38" spans="1:25" ht="25.5" customHeight="1">
      <c r="A38" s="307"/>
      <c r="B38" s="307"/>
      <c r="C38" s="335"/>
      <c r="D38" s="374" t="s">
        <v>382</v>
      </c>
      <c r="E38" s="384">
        <f>SUM(E39:E41)</f>
        <v>6050850</v>
      </c>
      <c r="F38" s="385"/>
      <c r="G38" s="386"/>
      <c r="H38" s="387"/>
      <c r="I38" s="387"/>
      <c r="J38" s="387"/>
      <c r="K38" s="388"/>
      <c r="L38" s="386"/>
      <c r="M38" s="387"/>
      <c r="N38" s="388"/>
      <c r="O38" s="386"/>
      <c r="P38" s="387"/>
      <c r="Q38" s="388"/>
      <c r="R38" s="386"/>
      <c r="S38" s="389"/>
      <c r="T38" s="385"/>
      <c r="U38" s="335"/>
      <c r="V38" s="320" t="str">
        <f t="shared" si="0"/>
        <v/>
      </c>
      <c r="W38" s="320" t="str">
        <f t="shared" si="1"/>
        <v/>
      </c>
      <c r="X38" s="320" t="str">
        <f t="shared" si="2"/>
        <v/>
      </c>
      <c r="Y38" s="320" t="str">
        <f t="shared" si="3"/>
        <v/>
      </c>
    </row>
    <row r="39" spans="1:25" ht="42.75">
      <c r="A39" s="307">
        <v>25</v>
      </c>
      <c r="B39" s="307">
        <v>1</v>
      </c>
      <c r="C39" s="335"/>
      <c r="D39" s="363" t="s">
        <v>383</v>
      </c>
      <c r="E39" s="373">
        <v>3376350</v>
      </c>
      <c r="F39" s="312" t="s">
        <v>1250</v>
      </c>
      <c r="G39" s="313">
        <v>1</v>
      </c>
      <c r="H39" s="314">
        <v>1</v>
      </c>
      <c r="I39" s="314">
        <v>0</v>
      </c>
      <c r="J39" s="314">
        <v>0</v>
      </c>
      <c r="K39" s="314">
        <v>0</v>
      </c>
      <c r="L39" s="313">
        <v>1</v>
      </c>
      <c r="M39" s="314">
        <v>1</v>
      </c>
      <c r="N39" s="315">
        <v>1</v>
      </c>
      <c r="O39" s="313">
        <v>0</v>
      </c>
      <c r="P39" s="314">
        <v>1</v>
      </c>
      <c r="Q39" s="316">
        <v>1</v>
      </c>
      <c r="R39" s="317">
        <v>1</v>
      </c>
      <c r="S39" s="316">
        <v>1</v>
      </c>
      <c r="T39" s="312">
        <v>1</v>
      </c>
      <c r="U39" s="321" t="s">
        <v>773</v>
      </c>
      <c r="V39" s="320" t="str">
        <f t="shared" si="0"/>
        <v>ü</v>
      </c>
      <c r="W39" s="320" t="str">
        <f t="shared" si="1"/>
        <v/>
      </c>
      <c r="X39" s="320" t="str">
        <f t="shared" si="2"/>
        <v/>
      </c>
      <c r="Y39" s="320" t="str">
        <f t="shared" si="3"/>
        <v/>
      </c>
    </row>
    <row r="40" spans="1:25" ht="28.5">
      <c r="A40" s="307">
        <f>A39+1</f>
        <v>26</v>
      </c>
      <c r="B40" s="307">
        <v>1</v>
      </c>
      <c r="C40" s="335"/>
      <c r="D40" s="390" t="s">
        <v>384</v>
      </c>
      <c r="E40" s="391">
        <v>50000</v>
      </c>
      <c r="F40" s="325" t="s">
        <v>1249</v>
      </c>
      <c r="G40" s="326">
        <v>0</v>
      </c>
      <c r="H40" s="327">
        <v>0</v>
      </c>
      <c r="I40" s="327">
        <v>0</v>
      </c>
      <c r="J40" s="327">
        <v>0</v>
      </c>
      <c r="K40" s="328">
        <v>0</v>
      </c>
      <c r="L40" s="326">
        <v>0</v>
      </c>
      <c r="M40" s="327">
        <v>0</v>
      </c>
      <c r="N40" s="328">
        <v>0</v>
      </c>
      <c r="O40" s="326">
        <v>0</v>
      </c>
      <c r="P40" s="327">
        <v>0</v>
      </c>
      <c r="Q40" s="328">
        <v>0</v>
      </c>
      <c r="R40" s="326">
        <v>0</v>
      </c>
      <c r="S40" s="329">
        <v>0</v>
      </c>
      <c r="T40" s="325">
        <v>0</v>
      </c>
      <c r="U40" s="392" t="s">
        <v>772</v>
      </c>
      <c r="V40" s="320" t="str">
        <f t="shared" ref="V40:V71" si="6">IF($F40="Y",$Z$4,"")</f>
        <v/>
      </c>
      <c r="W40" s="320" t="str">
        <f t="shared" ref="W40:W71" si="7">IF(F40="F",$Z$4,"")</f>
        <v/>
      </c>
      <c r="X40" s="320" t="str">
        <f t="shared" ref="X40:X71" si="8">IF(F40="L",$Z$4,"")</f>
        <v/>
      </c>
      <c r="Y40" s="320" t="str">
        <f t="shared" ref="Y40:Y71" si="9">IF(F40="N",$Z$4,"")</f>
        <v>ü</v>
      </c>
    </row>
    <row r="41" spans="1:25" ht="25.5" customHeight="1">
      <c r="A41" s="307">
        <f>A40+1</f>
        <v>27</v>
      </c>
      <c r="B41" s="307">
        <v>1</v>
      </c>
      <c r="C41" s="335"/>
      <c r="D41" s="363" t="s">
        <v>385</v>
      </c>
      <c r="E41" s="364">
        <v>2624500</v>
      </c>
      <c r="F41" s="312" t="s">
        <v>1250</v>
      </c>
      <c r="G41" s="313">
        <v>1</v>
      </c>
      <c r="H41" s="314">
        <v>1</v>
      </c>
      <c r="I41" s="314">
        <v>0</v>
      </c>
      <c r="J41" s="314">
        <v>0</v>
      </c>
      <c r="K41" s="314">
        <v>0</v>
      </c>
      <c r="L41" s="313">
        <v>1</v>
      </c>
      <c r="M41" s="314">
        <v>1</v>
      </c>
      <c r="N41" s="315">
        <v>1</v>
      </c>
      <c r="O41" s="313">
        <v>1</v>
      </c>
      <c r="P41" s="314">
        <v>1</v>
      </c>
      <c r="Q41" s="316">
        <v>1</v>
      </c>
      <c r="R41" s="317">
        <v>1</v>
      </c>
      <c r="S41" s="316">
        <v>1</v>
      </c>
      <c r="T41" s="312">
        <v>1</v>
      </c>
      <c r="U41" s="321" t="s">
        <v>775</v>
      </c>
      <c r="V41" s="320" t="str">
        <f t="shared" si="6"/>
        <v>ü</v>
      </c>
      <c r="W41" s="320" t="str">
        <f t="shared" si="7"/>
        <v/>
      </c>
      <c r="X41" s="320" t="str">
        <f t="shared" si="8"/>
        <v/>
      </c>
      <c r="Y41" s="320" t="str">
        <f t="shared" si="9"/>
        <v/>
      </c>
    </row>
    <row r="42" spans="1:25" ht="25.5" customHeight="1">
      <c r="A42" s="307"/>
      <c r="B42" s="307"/>
      <c r="C42" s="335"/>
      <c r="D42" s="367" t="s">
        <v>386</v>
      </c>
      <c r="E42" s="393">
        <v>500000</v>
      </c>
      <c r="F42" s="333"/>
      <c r="G42" s="376"/>
      <c r="H42" s="377"/>
      <c r="I42" s="377"/>
      <c r="J42" s="377"/>
      <c r="K42" s="378"/>
      <c r="L42" s="376"/>
      <c r="M42" s="377"/>
      <c r="N42" s="378"/>
      <c r="O42" s="376"/>
      <c r="P42" s="377"/>
      <c r="Q42" s="378"/>
      <c r="R42" s="376"/>
      <c r="S42" s="379"/>
      <c r="T42" s="333"/>
      <c r="U42" s="321"/>
      <c r="V42" s="320" t="str">
        <f t="shared" si="6"/>
        <v/>
      </c>
      <c r="W42" s="320" t="str">
        <f t="shared" si="7"/>
        <v/>
      </c>
      <c r="X42" s="320" t="str">
        <f t="shared" si="8"/>
        <v/>
      </c>
      <c r="Y42" s="320" t="str">
        <f t="shared" si="9"/>
        <v/>
      </c>
    </row>
    <row r="43" spans="1:25" ht="25.5" customHeight="1">
      <c r="A43" s="307">
        <v>28</v>
      </c>
      <c r="B43" s="307">
        <v>1</v>
      </c>
      <c r="C43" s="335"/>
      <c r="D43" s="363" t="s">
        <v>387</v>
      </c>
      <c r="E43" s="373">
        <v>500000</v>
      </c>
      <c r="F43" s="312" t="s">
        <v>1249</v>
      </c>
      <c r="G43" s="313">
        <v>1</v>
      </c>
      <c r="H43" s="314">
        <v>0</v>
      </c>
      <c r="I43" s="314">
        <v>0</v>
      </c>
      <c r="J43" s="314">
        <v>0</v>
      </c>
      <c r="K43" s="315">
        <v>0</v>
      </c>
      <c r="L43" s="313">
        <v>1</v>
      </c>
      <c r="M43" s="314">
        <v>1</v>
      </c>
      <c r="N43" s="315">
        <v>1</v>
      </c>
      <c r="O43" s="313">
        <v>0</v>
      </c>
      <c r="P43" s="314">
        <v>1</v>
      </c>
      <c r="Q43" s="315">
        <v>1</v>
      </c>
      <c r="R43" s="313">
        <v>0</v>
      </c>
      <c r="S43" s="316">
        <v>0</v>
      </c>
      <c r="T43" s="312">
        <v>0</v>
      </c>
      <c r="U43" s="321" t="s">
        <v>1246</v>
      </c>
      <c r="V43" s="320" t="str">
        <f t="shared" si="6"/>
        <v/>
      </c>
      <c r="W43" s="320" t="str">
        <f t="shared" si="7"/>
        <v/>
      </c>
      <c r="X43" s="320" t="str">
        <f t="shared" si="8"/>
        <v/>
      </c>
      <c r="Y43" s="320" t="str">
        <f t="shared" si="9"/>
        <v>ü</v>
      </c>
    </row>
    <row r="44" spans="1:25" ht="25.5" customHeight="1">
      <c r="A44" s="307"/>
      <c r="B44" s="307"/>
      <c r="C44" s="335"/>
      <c r="D44" s="374" t="s">
        <v>388</v>
      </c>
      <c r="E44" s="375">
        <f>SUM(E41:E43)</f>
        <v>3624500</v>
      </c>
      <c r="F44" s="333"/>
      <c r="G44" s="376"/>
      <c r="H44" s="377"/>
      <c r="I44" s="377"/>
      <c r="J44" s="377"/>
      <c r="K44" s="378"/>
      <c r="L44" s="376"/>
      <c r="M44" s="377"/>
      <c r="N44" s="378"/>
      <c r="O44" s="376"/>
      <c r="P44" s="377"/>
      <c r="Q44" s="378"/>
      <c r="R44" s="376"/>
      <c r="S44" s="379"/>
      <c r="T44" s="333"/>
      <c r="U44" s="321"/>
      <c r="V44" s="320" t="str">
        <f t="shared" si="6"/>
        <v/>
      </c>
      <c r="W44" s="320" t="str">
        <f t="shared" si="7"/>
        <v/>
      </c>
      <c r="X44" s="320" t="str">
        <f t="shared" si="8"/>
        <v/>
      </c>
      <c r="Y44" s="320" t="str">
        <f t="shared" si="9"/>
        <v/>
      </c>
    </row>
    <row r="45" spans="1:25" ht="25.5" customHeight="1">
      <c r="A45" s="307">
        <v>29</v>
      </c>
      <c r="B45" s="307">
        <v>1</v>
      </c>
      <c r="C45" s="335"/>
      <c r="D45" s="363" t="s">
        <v>389</v>
      </c>
      <c r="E45" s="373">
        <v>180000</v>
      </c>
      <c r="F45" s="312" t="s">
        <v>1249</v>
      </c>
      <c r="G45" s="313">
        <v>0</v>
      </c>
      <c r="H45" s="314">
        <v>0</v>
      </c>
      <c r="I45" s="314">
        <v>0</v>
      </c>
      <c r="J45" s="314">
        <v>0</v>
      </c>
      <c r="K45" s="365">
        <v>0</v>
      </c>
      <c r="L45" s="313">
        <v>1</v>
      </c>
      <c r="M45" s="314">
        <v>1</v>
      </c>
      <c r="N45" s="315">
        <v>0</v>
      </c>
      <c r="O45" s="313">
        <v>0</v>
      </c>
      <c r="P45" s="314">
        <v>1</v>
      </c>
      <c r="Q45" s="315">
        <v>1</v>
      </c>
      <c r="R45" s="313">
        <v>0</v>
      </c>
      <c r="S45" s="316">
        <v>0</v>
      </c>
      <c r="T45" s="312">
        <v>0</v>
      </c>
      <c r="U45" s="321" t="s">
        <v>774</v>
      </c>
      <c r="V45" s="320" t="str">
        <f t="shared" si="6"/>
        <v/>
      </c>
      <c r="W45" s="320" t="str">
        <f t="shared" si="7"/>
        <v/>
      </c>
      <c r="X45" s="320" t="str">
        <f t="shared" si="8"/>
        <v/>
      </c>
      <c r="Y45" s="320" t="str">
        <f t="shared" si="9"/>
        <v>ü</v>
      </c>
    </row>
    <row r="46" spans="1:25" ht="25.5" customHeight="1">
      <c r="A46" s="307">
        <f>A45+1</f>
        <v>30</v>
      </c>
      <c r="B46" s="307">
        <v>1</v>
      </c>
      <c r="C46" s="335"/>
      <c r="D46" s="390" t="s">
        <v>390</v>
      </c>
      <c r="E46" s="394">
        <v>426600</v>
      </c>
      <c r="F46" s="325" t="s">
        <v>1249</v>
      </c>
      <c r="G46" s="326">
        <v>0</v>
      </c>
      <c r="H46" s="327">
        <v>0</v>
      </c>
      <c r="I46" s="327">
        <v>0</v>
      </c>
      <c r="J46" s="327">
        <v>0</v>
      </c>
      <c r="K46" s="328">
        <v>0</v>
      </c>
      <c r="L46" s="326">
        <v>0</v>
      </c>
      <c r="M46" s="327">
        <v>0</v>
      </c>
      <c r="N46" s="328">
        <v>0</v>
      </c>
      <c r="O46" s="326">
        <v>0</v>
      </c>
      <c r="P46" s="327">
        <v>0</v>
      </c>
      <c r="Q46" s="328">
        <v>0</v>
      </c>
      <c r="R46" s="326">
        <v>0</v>
      </c>
      <c r="S46" s="329">
        <v>0</v>
      </c>
      <c r="T46" s="325">
        <v>0</v>
      </c>
      <c r="U46" s="392" t="s">
        <v>2025</v>
      </c>
      <c r="V46" s="320" t="str">
        <f t="shared" si="6"/>
        <v/>
      </c>
      <c r="W46" s="320" t="str">
        <f t="shared" si="7"/>
        <v/>
      </c>
      <c r="X46" s="320" t="str">
        <f t="shared" si="8"/>
        <v/>
      </c>
      <c r="Y46" s="320" t="str">
        <f t="shared" si="9"/>
        <v>ü</v>
      </c>
    </row>
    <row r="47" spans="1:25" ht="28.5">
      <c r="A47" s="307">
        <f>A46+1</f>
        <v>31</v>
      </c>
      <c r="B47" s="307">
        <v>1</v>
      </c>
      <c r="C47" s="335"/>
      <c r="D47" s="363" t="s">
        <v>391</v>
      </c>
      <c r="E47" s="373">
        <v>300000</v>
      </c>
      <c r="F47" s="312" t="s">
        <v>1249</v>
      </c>
      <c r="G47" s="313">
        <v>1</v>
      </c>
      <c r="H47" s="314">
        <v>0</v>
      </c>
      <c r="I47" s="314">
        <v>0</v>
      </c>
      <c r="J47" s="314">
        <v>0</v>
      </c>
      <c r="K47" s="315">
        <v>0</v>
      </c>
      <c r="L47" s="313">
        <v>1</v>
      </c>
      <c r="M47" s="314">
        <v>1</v>
      </c>
      <c r="N47" s="315">
        <v>1</v>
      </c>
      <c r="O47" s="313">
        <v>0</v>
      </c>
      <c r="P47" s="314">
        <v>1</v>
      </c>
      <c r="Q47" s="315">
        <v>1</v>
      </c>
      <c r="R47" s="313">
        <v>0</v>
      </c>
      <c r="S47" s="316">
        <v>0</v>
      </c>
      <c r="T47" s="312">
        <v>0</v>
      </c>
      <c r="U47" s="321" t="s">
        <v>1246</v>
      </c>
      <c r="V47" s="320" t="str">
        <f t="shared" si="6"/>
        <v/>
      </c>
      <c r="W47" s="320" t="str">
        <f t="shared" si="7"/>
        <v/>
      </c>
      <c r="X47" s="320" t="str">
        <f t="shared" si="8"/>
        <v/>
      </c>
      <c r="Y47" s="320" t="str">
        <f t="shared" si="9"/>
        <v>ü</v>
      </c>
    </row>
    <row r="48" spans="1:25" ht="25.5" customHeight="1">
      <c r="A48" s="307"/>
      <c r="B48" s="307"/>
      <c r="C48" s="335"/>
      <c r="D48" s="374" t="s">
        <v>392</v>
      </c>
      <c r="E48" s="375">
        <f>SUM(E49:E53)</f>
        <v>13800000</v>
      </c>
      <c r="F48" s="333"/>
      <c r="G48" s="376"/>
      <c r="H48" s="377"/>
      <c r="I48" s="377"/>
      <c r="J48" s="377"/>
      <c r="K48" s="378"/>
      <c r="L48" s="376"/>
      <c r="M48" s="377"/>
      <c r="N48" s="378"/>
      <c r="O48" s="376"/>
      <c r="P48" s="377"/>
      <c r="Q48" s="378"/>
      <c r="R48" s="376"/>
      <c r="S48" s="379"/>
      <c r="T48" s="333"/>
      <c r="U48" s="321"/>
      <c r="V48" s="320" t="str">
        <f t="shared" si="6"/>
        <v/>
      </c>
      <c r="W48" s="320" t="str">
        <f t="shared" si="7"/>
        <v/>
      </c>
      <c r="X48" s="320" t="str">
        <f t="shared" si="8"/>
        <v/>
      </c>
      <c r="Y48" s="320" t="str">
        <f t="shared" si="9"/>
        <v/>
      </c>
    </row>
    <row r="49" spans="1:25" ht="25.5" customHeight="1">
      <c r="A49" s="307">
        <v>32</v>
      </c>
      <c r="B49" s="307">
        <v>1</v>
      </c>
      <c r="C49" s="335"/>
      <c r="D49" s="363" t="s">
        <v>393</v>
      </c>
      <c r="E49" s="373">
        <v>5000000</v>
      </c>
      <c r="F49" s="312" t="s">
        <v>1249</v>
      </c>
      <c r="G49" s="313">
        <v>1</v>
      </c>
      <c r="H49" s="314">
        <v>0</v>
      </c>
      <c r="I49" s="314">
        <v>0</v>
      </c>
      <c r="J49" s="314">
        <v>0</v>
      </c>
      <c r="K49" s="315">
        <v>0</v>
      </c>
      <c r="L49" s="313">
        <v>1</v>
      </c>
      <c r="M49" s="314">
        <v>1</v>
      </c>
      <c r="N49" s="315">
        <v>1</v>
      </c>
      <c r="O49" s="313">
        <v>0</v>
      </c>
      <c r="P49" s="314">
        <v>1</v>
      </c>
      <c r="Q49" s="315">
        <v>1</v>
      </c>
      <c r="R49" s="313">
        <v>0</v>
      </c>
      <c r="S49" s="316">
        <v>0</v>
      </c>
      <c r="T49" s="312">
        <v>0</v>
      </c>
      <c r="U49" s="321" t="s">
        <v>776</v>
      </c>
      <c r="V49" s="320" t="str">
        <f t="shared" si="6"/>
        <v/>
      </c>
      <c r="W49" s="320" t="str">
        <f t="shared" si="7"/>
        <v/>
      </c>
      <c r="X49" s="320" t="str">
        <f t="shared" si="8"/>
        <v/>
      </c>
      <c r="Y49" s="320" t="str">
        <f t="shared" si="9"/>
        <v>ü</v>
      </c>
    </row>
    <row r="50" spans="1:25" ht="25.5" customHeight="1">
      <c r="A50" s="307">
        <f>A49+1</f>
        <v>33</v>
      </c>
      <c r="B50" s="307">
        <v>1</v>
      </c>
      <c r="C50" s="335"/>
      <c r="D50" s="363" t="s">
        <v>394</v>
      </c>
      <c r="E50" s="373">
        <v>1000000</v>
      </c>
      <c r="F50" s="312" t="s">
        <v>1249</v>
      </c>
      <c r="G50" s="313">
        <v>1</v>
      </c>
      <c r="H50" s="314">
        <v>0</v>
      </c>
      <c r="I50" s="314">
        <v>0</v>
      </c>
      <c r="J50" s="314">
        <v>0</v>
      </c>
      <c r="K50" s="315">
        <v>0</v>
      </c>
      <c r="L50" s="313">
        <v>1</v>
      </c>
      <c r="M50" s="314">
        <v>1</v>
      </c>
      <c r="N50" s="315">
        <v>1</v>
      </c>
      <c r="O50" s="313">
        <v>0</v>
      </c>
      <c r="P50" s="314">
        <v>1</v>
      </c>
      <c r="Q50" s="315">
        <v>1</v>
      </c>
      <c r="R50" s="313">
        <v>0</v>
      </c>
      <c r="S50" s="316">
        <v>0</v>
      </c>
      <c r="T50" s="312">
        <v>0</v>
      </c>
      <c r="U50" s="321" t="s">
        <v>778</v>
      </c>
      <c r="V50" s="320" t="str">
        <f t="shared" si="6"/>
        <v/>
      </c>
      <c r="W50" s="320" t="str">
        <f t="shared" si="7"/>
        <v/>
      </c>
      <c r="X50" s="320" t="str">
        <f t="shared" si="8"/>
        <v/>
      </c>
      <c r="Y50" s="320" t="str">
        <f t="shared" si="9"/>
        <v>ü</v>
      </c>
    </row>
    <row r="51" spans="1:25" ht="25.5" customHeight="1">
      <c r="A51" s="307">
        <f>A50+1</f>
        <v>34</v>
      </c>
      <c r="B51" s="307">
        <v>1</v>
      </c>
      <c r="C51" s="335"/>
      <c r="D51" s="363" t="s">
        <v>395</v>
      </c>
      <c r="E51" s="364">
        <v>1800000</v>
      </c>
      <c r="F51" s="312" t="s">
        <v>1249</v>
      </c>
      <c r="G51" s="313">
        <v>1</v>
      </c>
      <c r="H51" s="314">
        <v>0</v>
      </c>
      <c r="I51" s="314">
        <v>0</v>
      </c>
      <c r="J51" s="314">
        <v>0</v>
      </c>
      <c r="K51" s="315">
        <v>0</v>
      </c>
      <c r="L51" s="313">
        <v>1</v>
      </c>
      <c r="M51" s="314">
        <v>1</v>
      </c>
      <c r="N51" s="315">
        <v>1</v>
      </c>
      <c r="O51" s="313">
        <v>0</v>
      </c>
      <c r="P51" s="314">
        <v>1</v>
      </c>
      <c r="Q51" s="315">
        <v>1</v>
      </c>
      <c r="R51" s="313">
        <v>0</v>
      </c>
      <c r="S51" s="316">
        <v>0</v>
      </c>
      <c r="T51" s="312">
        <v>0</v>
      </c>
      <c r="U51" s="321" t="s">
        <v>778</v>
      </c>
      <c r="V51" s="320" t="str">
        <f t="shared" si="6"/>
        <v/>
      </c>
      <c r="W51" s="320" t="str">
        <f t="shared" si="7"/>
        <v/>
      </c>
      <c r="X51" s="320" t="str">
        <f t="shared" si="8"/>
        <v/>
      </c>
      <c r="Y51" s="320" t="str">
        <f t="shared" si="9"/>
        <v>ü</v>
      </c>
    </row>
    <row r="52" spans="1:25" ht="25.5" customHeight="1">
      <c r="A52" s="307">
        <f>A51+1</f>
        <v>35</v>
      </c>
      <c r="B52" s="307">
        <v>1</v>
      </c>
      <c r="C52" s="335"/>
      <c r="D52" s="363" t="s">
        <v>396</v>
      </c>
      <c r="E52" s="364">
        <v>2000000</v>
      </c>
      <c r="F52" s="312" t="s">
        <v>1248</v>
      </c>
      <c r="G52" s="313">
        <v>1</v>
      </c>
      <c r="H52" s="314">
        <v>1</v>
      </c>
      <c r="I52" s="314">
        <v>0</v>
      </c>
      <c r="J52" s="314">
        <v>0</v>
      </c>
      <c r="K52" s="315">
        <v>0</v>
      </c>
      <c r="L52" s="313">
        <v>1</v>
      </c>
      <c r="M52" s="314">
        <v>1</v>
      </c>
      <c r="N52" s="315">
        <v>1</v>
      </c>
      <c r="O52" s="313">
        <v>0</v>
      </c>
      <c r="P52" s="314">
        <v>1</v>
      </c>
      <c r="Q52" s="315">
        <v>1</v>
      </c>
      <c r="R52" s="313">
        <v>1</v>
      </c>
      <c r="S52" s="316">
        <v>1</v>
      </c>
      <c r="T52" s="312">
        <v>1</v>
      </c>
      <c r="U52" s="321" t="s">
        <v>410</v>
      </c>
      <c r="V52" s="320" t="str">
        <f t="shared" si="6"/>
        <v/>
      </c>
      <c r="W52" s="320" t="str">
        <f t="shared" si="7"/>
        <v>ü</v>
      </c>
      <c r="X52" s="320" t="str">
        <f t="shared" si="8"/>
        <v/>
      </c>
      <c r="Y52" s="320" t="str">
        <f t="shared" si="9"/>
        <v/>
      </c>
    </row>
    <row r="53" spans="1:25" ht="25.5" customHeight="1">
      <c r="A53" s="307">
        <f>A52+1</f>
        <v>36</v>
      </c>
      <c r="B53" s="307">
        <v>1</v>
      </c>
      <c r="C53" s="335"/>
      <c r="D53" s="390" t="s">
        <v>397</v>
      </c>
      <c r="E53" s="395">
        <v>4000000</v>
      </c>
      <c r="F53" s="325" t="s">
        <v>1249</v>
      </c>
      <c r="G53" s="326">
        <v>0</v>
      </c>
      <c r="H53" s="327">
        <v>0</v>
      </c>
      <c r="I53" s="327">
        <v>0</v>
      </c>
      <c r="J53" s="327">
        <v>0</v>
      </c>
      <c r="K53" s="328">
        <v>0</v>
      </c>
      <c r="L53" s="326">
        <v>0</v>
      </c>
      <c r="M53" s="327">
        <v>0</v>
      </c>
      <c r="N53" s="328">
        <v>0</v>
      </c>
      <c r="O53" s="326">
        <v>0</v>
      </c>
      <c r="P53" s="327">
        <v>0</v>
      </c>
      <c r="Q53" s="328">
        <v>0</v>
      </c>
      <c r="R53" s="326">
        <v>0</v>
      </c>
      <c r="S53" s="329">
        <v>0</v>
      </c>
      <c r="T53" s="325">
        <v>0</v>
      </c>
      <c r="U53" s="392" t="s">
        <v>777</v>
      </c>
      <c r="V53" s="320" t="str">
        <f t="shared" si="6"/>
        <v/>
      </c>
      <c r="W53" s="320" t="str">
        <f t="shared" si="7"/>
        <v/>
      </c>
      <c r="X53" s="320" t="str">
        <f t="shared" si="8"/>
        <v/>
      </c>
      <c r="Y53" s="320" t="str">
        <f t="shared" si="9"/>
        <v>ü</v>
      </c>
    </row>
    <row r="54" spans="1:25" ht="25.5" customHeight="1">
      <c r="A54" s="307"/>
      <c r="B54" s="307"/>
      <c r="C54" s="335"/>
      <c r="D54" s="374" t="s">
        <v>398</v>
      </c>
      <c r="E54" s="375">
        <v>2700000</v>
      </c>
      <c r="F54" s="333"/>
      <c r="G54" s="376"/>
      <c r="H54" s="377"/>
      <c r="I54" s="377"/>
      <c r="J54" s="377"/>
      <c r="K54" s="378"/>
      <c r="L54" s="376"/>
      <c r="M54" s="377"/>
      <c r="N54" s="378"/>
      <c r="O54" s="376"/>
      <c r="P54" s="377"/>
      <c r="Q54" s="378"/>
      <c r="R54" s="376"/>
      <c r="S54" s="379"/>
      <c r="T54" s="333"/>
      <c r="U54" s="321"/>
      <c r="V54" s="320" t="str">
        <f t="shared" si="6"/>
        <v/>
      </c>
      <c r="W54" s="320" t="str">
        <f t="shared" si="7"/>
        <v/>
      </c>
      <c r="X54" s="320" t="str">
        <f t="shared" si="8"/>
        <v/>
      </c>
      <c r="Y54" s="320" t="str">
        <f t="shared" si="9"/>
        <v/>
      </c>
    </row>
    <row r="55" spans="1:25" ht="25.5" customHeight="1">
      <c r="A55" s="307">
        <v>37</v>
      </c>
      <c r="B55" s="307">
        <v>1</v>
      </c>
      <c r="C55" s="335"/>
      <c r="D55" s="390" t="s">
        <v>399</v>
      </c>
      <c r="E55" s="395">
        <v>2700000</v>
      </c>
      <c r="F55" s="325" t="s">
        <v>1249</v>
      </c>
      <c r="G55" s="326">
        <v>0</v>
      </c>
      <c r="H55" s="327">
        <v>0</v>
      </c>
      <c r="I55" s="327">
        <v>0</v>
      </c>
      <c r="J55" s="327">
        <v>0</v>
      </c>
      <c r="K55" s="328">
        <v>0</v>
      </c>
      <c r="L55" s="326">
        <v>0</v>
      </c>
      <c r="M55" s="327">
        <v>0</v>
      </c>
      <c r="N55" s="328">
        <v>0</v>
      </c>
      <c r="O55" s="326">
        <v>0</v>
      </c>
      <c r="P55" s="327">
        <v>0</v>
      </c>
      <c r="Q55" s="328">
        <v>0</v>
      </c>
      <c r="R55" s="326">
        <v>0</v>
      </c>
      <c r="S55" s="329">
        <v>0</v>
      </c>
      <c r="T55" s="325">
        <v>0</v>
      </c>
      <c r="U55" s="392" t="s">
        <v>777</v>
      </c>
      <c r="V55" s="320" t="str">
        <f t="shared" si="6"/>
        <v/>
      </c>
      <c r="W55" s="320" t="str">
        <f t="shared" si="7"/>
        <v/>
      </c>
      <c r="X55" s="320" t="str">
        <f t="shared" si="8"/>
        <v/>
      </c>
      <c r="Y55" s="320" t="str">
        <f t="shared" si="9"/>
        <v>ü</v>
      </c>
    </row>
    <row r="56" spans="1:25" ht="25.5" customHeight="1">
      <c r="A56" s="307"/>
      <c r="B56" s="307"/>
      <c r="C56" s="335"/>
      <c r="D56" s="374" t="s">
        <v>400</v>
      </c>
      <c r="E56" s="375">
        <v>500000</v>
      </c>
      <c r="F56" s="333"/>
      <c r="G56" s="376"/>
      <c r="H56" s="377"/>
      <c r="I56" s="377"/>
      <c r="J56" s="377"/>
      <c r="K56" s="378"/>
      <c r="L56" s="376"/>
      <c r="M56" s="377"/>
      <c r="N56" s="378"/>
      <c r="O56" s="376"/>
      <c r="P56" s="377"/>
      <c r="Q56" s="378"/>
      <c r="R56" s="376"/>
      <c r="S56" s="379"/>
      <c r="T56" s="333"/>
      <c r="U56" s="321"/>
      <c r="V56" s="320" t="str">
        <f t="shared" si="6"/>
        <v/>
      </c>
      <c r="W56" s="320" t="str">
        <f t="shared" si="7"/>
        <v/>
      </c>
      <c r="X56" s="320" t="str">
        <f t="shared" si="8"/>
        <v/>
      </c>
      <c r="Y56" s="320" t="str">
        <f t="shared" si="9"/>
        <v/>
      </c>
    </row>
    <row r="57" spans="1:25" ht="25.5" customHeight="1">
      <c r="A57" s="307">
        <v>38</v>
      </c>
      <c r="B57" s="307">
        <v>1</v>
      </c>
      <c r="C57" s="335"/>
      <c r="D57" s="363" t="s">
        <v>779</v>
      </c>
      <c r="E57" s="364">
        <v>500000</v>
      </c>
      <c r="F57" s="312" t="s">
        <v>1250</v>
      </c>
      <c r="G57" s="313">
        <v>1</v>
      </c>
      <c r="H57" s="314">
        <v>1</v>
      </c>
      <c r="I57" s="314">
        <v>0</v>
      </c>
      <c r="J57" s="314">
        <v>0</v>
      </c>
      <c r="K57" s="314">
        <v>0</v>
      </c>
      <c r="L57" s="313">
        <v>1</v>
      </c>
      <c r="M57" s="314">
        <v>1</v>
      </c>
      <c r="N57" s="315">
        <v>1</v>
      </c>
      <c r="O57" s="313">
        <v>0</v>
      </c>
      <c r="P57" s="314">
        <v>1</v>
      </c>
      <c r="Q57" s="316">
        <v>1</v>
      </c>
      <c r="R57" s="317">
        <v>1</v>
      </c>
      <c r="S57" s="316">
        <v>1</v>
      </c>
      <c r="T57" s="312">
        <v>1</v>
      </c>
      <c r="U57" s="321" t="s">
        <v>780</v>
      </c>
      <c r="V57" s="320" t="str">
        <f t="shared" si="6"/>
        <v>ü</v>
      </c>
      <c r="W57" s="320" t="str">
        <f t="shared" si="7"/>
        <v/>
      </c>
      <c r="X57" s="320" t="str">
        <f t="shared" si="8"/>
        <v/>
      </c>
      <c r="Y57" s="320" t="str">
        <f t="shared" si="9"/>
        <v/>
      </c>
    </row>
    <row r="58" spans="1:25" ht="28.5">
      <c r="A58" s="307">
        <f>A57+1</f>
        <v>39</v>
      </c>
      <c r="B58" s="307">
        <v>2</v>
      </c>
      <c r="C58" s="335" t="s">
        <v>1274</v>
      </c>
      <c r="D58" s="366" t="s">
        <v>1275</v>
      </c>
      <c r="E58" s="364">
        <v>15000000</v>
      </c>
      <c r="F58" s="312" t="s">
        <v>1250</v>
      </c>
      <c r="G58" s="313">
        <v>1</v>
      </c>
      <c r="H58" s="314">
        <v>1</v>
      </c>
      <c r="I58" s="314">
        <v>0</v>
      </c>
      <c r="J58" s="314">
        <v>0</v>
      </c>
      <c r="K58" s="314">
        <v>0</v>
      </c>
      <c r="L58" s="313">
        <v>1</v>
      </c>
      <c r="M58" s="314">
        <v>1</v>
      </c>
      <c r="N58" s="315">
        <v>1</v>
      </c>
      <c r="O58" s="313">
        <v>0</v>
      </c>
      <c r="P58" s="314">
        <v>1</v>
      </c>
      <c r="Q58" s="316">
        <v>1</v>
      </c>
      <c r="R58" s="317">
        <v>1</v>
      </c>
      <c r="S58" s="316">
        <v>1</v>
      </c>
      <c r="T58" s="312">
        <v>1</v>
      </c>
      <c r="U58" s="321" t="s">
        <v>1276</v>
      </c>
      <c r="V58" s="320" t="str">
        <f t="shared" si="6"/>
        <v>ü</v>
      </c>
      <c r="W58" s="320" t="str">
        <f t="shared" si="7"/>
        <v/>
      </c>
      <c r="X58" s="320" t="str">
        <f t="shared" si="8"/>
        <v/>
      </c>
      <c r="Y58" s="320" t="str">
        <f t="shared" si="9"/>
        <v/>
      </c>
    </row>
    <row r="59" spans="1:25" ht="25.5" customHeight="1">
      <c r="A59" s="307">
        <f>A58+1</f>
        <v>40</v>
      </c>
      <c r="B59" s="307">
        <v>2</v>
      </c>
      <c r="C59" s="335"/>
      <c r="D59" s="366" t="s">
        <v>1277</v>
      </c>
      <c r="E59" s="364">
        <v>2500000</v>
      </c>
      <c r="F59" s="312" t="s">
        <v>1249</v>
      </c>
      <c r="G59" s="313">
        <v>1</v>
      </c>
      <c r="H59" s="314">
        <v>0</v>
      </c>
      <c r="I59" s="314">
        <v>0</v>
      </c>
      <c r="J59" s="314">
        <v>0</v>
      </c>
      <c r="K59" s="315">
        <v>0</v>
      </c>
      <c r="L59" s="313">
        <v>1</v>
      </c>
      <c r="M59" s="314">
        <v>1</v>
      </c>
      <c r="N59" s="315">
        <v>1</v>
      </c>
      <c r="O59" s="313">
        <v>0</v>
      </c>
      <c r="P59" s="314">
        <v>1</v>
      </c>
      <c r="Q59" s="315">
        <v>1</v>
      </c>
      <c r="R59" s="313">
        <v>0</v>
      </c>
      <c r="S59" s="316">
        <v>0</v>
      </c>
      <c r="T59" s="312">
        <v>0</v>
      </c>
      <c r="U59" s="321" t="s">
        <v>519</v>
      </c>
      <c r="V59" s="320" t="str">
        <f t="shared" si="6"/>
        <v/>
      </c>
      <c r="W59" s="320" t="str">
        <f t="shared" si="7"/>
        <v/>
      </c>
      <c r="X59" s="320" t="str">
        <f t="shared" si="8"/>
        <v/>
      </c>
      <c r="Y59" s="320" t="str">
        <f t="shared" si="9"/>
        <v>ü</v>
      </c>
    </row>
    <row r="60" spans="1:25" ht="25.5" customHeight="1">
      <c r="A60" s="307">
        <f>A59+1</f>
        <v>41</v>
      </c>
      <c r="B60" s="307">
        <v>2</v>
      </c>
      <c r="C60" s="335"/>
      <c r="D60" s="323" t="s">
        <v>1278</v>
      </c>
      <c r="E60" s="396">
        <v>23839366</v>
      </c>
      <c r="F60" s="288" t="s">
        <v>1250</v>
      </c>
      <c r="G60" s="289">
        <v>1</v>
      </c>
      <c r="H60" s="290">
        <v>1</v>
      </c>
      <c r="I60" s="290">
        <v>1</v>
      </c>
      <c r="J60" s="290">
        <v>0</v>
      </c>
      <c r="K60" s="290">
        <v>0</v>
      </c>
      <c r="L60" s="289">
        <v>1</v>
      </c>
      <c r="M60" s="290">
        <v>1</v>
      </c>
      <c r="N60" s="291">
        <v>1</v>
      </c>
      <c r="O60" s="289">
        <v>0</v>
      </c>
      <c r="P60" s="290">
        <v>1</v>
      </c>
      <c r="Q60" s="292">
        <v>1</v>
      </c>
      <c r="R60" s="293">
        <v>1</v>
      </c>
      <c r="S60" s="292">
        <v>1</v>
      </c>
      <c r="T60" s="294">
        <v>1</v>
      </c>
      <c r="U60" s="392" t="s">
        <v>1279</v>
      </c>
      <c r="V60" s="320" t="str">
        <f t="shared" si="6"/>
        <v>ü</v>
      </c>
      <c r="W60" s="320" t="str">
        <f t="shared" si="7"/>
        <v/>
      </c>
      <c r="X60" s="320" t="str">
        <f t="shared" si="8"/>
        <v/>
      </c>
      <c r="Y60" s="320" t="str">
        <f t="shared" si="9"/>
        <v/>
      </c>
    </row>
    <row r="61" spans="1:25" ht="28.5">
      <c r="A61" s="307"/>
      <c r="B61" s="307"/>
      <c r="C61" s="335"/>
      <c r="D61" s="397" t="s">
        <v>1280</v>
      </c>
      <c r="E61" s="398">
        <v>7500000</v>
      </c>
      <c r="F61" s="378"/>
      <c r="G61" s="376"/>
      <c r="H61" s="377"/>
      <c r="I61" s="377"/>
      <c r="J61" s="377"/>
      <c r="K61" s="378"/>
      <c r="L61" s="376"/>
      <c r="M61" s="377"/>
      <c r="N61" s="378"/>
      <c r="O61" s="376"/>
      <c r="P61" s="377"/>
      <c r="Q61" s="378"/>
      <c r="R61" s="376"/>
      <c r="S61" s="379"/>
      <c r="T61" s="333"/>
      <c r="U61" s="321"/>
      <c r="V61" s="320" t="str">
        <f t="shared" si="6"/>
        <v/>
      </c>
      <c r="W61" s="320" t="str">
        <f t="shared" si="7"/>
        <v/>
      </c>
      <c r="X61" s="320" t="str">
        <f t="shared" si="8"/>
        <v/>
      </c>
      <c r="Y61" s="320" t="str">
        <f t="shared" si="9"/>
        <v/>
      </c>
    </row>
    <row r="62" spans="1:25" ht="25.5" customHeight="1">
      <c r="A62" s="307">
        <v>42</v>
      </c>
      <c r="B62" s="307">
        <v>2</v>
      </c>
      <c r="C62" s="335"/>
      <c r="D62" s="340" t="s">
        <v>1992</v>
      </c>
      <c r="E62" s="399">
        <v>2500000</v>
      </c>
      <c r="F62" s="307" t="s">
        <v>1250</v>
      </c>
      <c r="G62" s="308">
        <v>1</v>
      </c>
      <c r="H62" s="369">
        <v>1</v>
      </c>
      <c r="I62" s="369">
        <v>0</v>
      </c>
      <c r="J62" s="369">
        <v>0</v>
      </c>
      <c r="K62" s="369">
        <v>0</v>
      </c>
      <c r="L62" s="308">
        <v>1</v>
      </c>
      <c r="M62" s="369">
        <v>1</v>
      </c>
      <c r="N62" s="371">
        <v>1</v>
      </c>
      <c r="O62" s="308">
        <v>0</v>
      </c>
      <c r="P62" s="369">
        <v>1</v>
      </c>
      <c r="Q62" s="372">
        <v>1</v>
      </c>
      <c r="R62" s="400">
        <v>1</v>
      </c>
      <c r="S62" s="372">
        <v>1</v>
      </c>
      <c r="T62" s="307">
        <v>1</v>
      </c>
      <c r="U62" s="335" t="s">
        <v>1993</v>
      </c>
      <c r="V62" s="320" t="str">
        <f t="shared" si="6"/>
        <v>ü</v>
      </c>
      <c r="W62" s="320" t="str">
        <f t="shared" si="7"/>
        <v/>
      </c>
      <c r="X62" s="320" t="str">
        <f t="shared" si="8"/>
        <v/>
      </c>
      <c r="Y62" s="320" t="str">
        <f t="shared" si="9"/>
        <v/>
      </c>
    </row>
    <row r="63" spans="1:25" ht="25.5" customHeight="1">
      <c r="A63" s="307">
        <f>A62+1</f>
        <v>43</v>
      </c>
      <c r="B63" s="307">
        <v>2</v>
      </c>
      <c r="C63" s="335"/>
      <c r="D63" s="340" t="s">
        <v>1994</v>
      </c>
      <c r="E63" s="399">
        <v>2500000</v>
      </c>
      <c r="F63" s="307" t="s">
        <v>1250</v>
      </c>
      <c r="G63" s="308">
        <v>1</v>
      </c>
      <c r="H63" s="369">
        <v>1</v>
      </c>
      <c r="I63" s="369">
        <v>0</v>
      </c>
      <c r="J63" s="369">
        <v>0</v>
      </c>
      <c r="K63" s="369">
        <v>0</v>
      </c>
      <c r="L63" s="308">
        <v>1</v>
      </c>
      <c r="M63" s="369">
        <v>1</v>
      </c>
      <c r="N63" s="371">
        <v>1</v>
      </c>
      <c r="O63" s="308">
        <v>0</v>
      </c>
      <c r="P63" s="369">
        <v>1</v>
      </c>
      <c r="Q63" s="372">
        <v>1</v>
      </c>
      <c r="R63" s="400">
        <v>1</v>
      </c>
      <c r="S63" s="372">
        <v>1</v>
      </c>
      <c r="T63" s="307">
        <v>1</v>
      </c>
      <c r="U63" s="335" t="s">
        <v>1995</v>
      </c>
      <c r="V63" s="320" t="str">
        <f t="shared" si="6"/>
        <v>ü</v>
      </c>
      <c r="W63" s="320" t="str">
        <f t="shared" si="7"/>
        <v/>
      </c>
      <c r="X63" s="320" t="str">
        <f t="shared" si="8"/>
        <v/>
      </c>
      <c r="Y63" s="320" t="str">
        <f t="shared" si="9"/>
        <v/>
      </c>
    </row>
    <row r="64" spans="1:25" ht="25.5" customHeight="1">
      <c r="A64" s="307">
        <f>A63+1</f>
        <v>44</v>
      </c>
      <c r="B64" s="307">
        <v>2</v>
      </c>
      <c r="C64" s="335"/>
      <c r="D64" s="340" t="s">
        <v>1996</v>
      </c>
      <c r="E64" s="399">
        <v>2500000</v>
      </c>
      <c r="F64" s="307" t="s">
        <v>1250</v>
      </c>
      <c r="G64" s="308">
        <v>1</v>
      </c>
      <c r="H64" s="369">
        <v>1</v>
      </c>
      <c r="I64" s="369">
        <v>0</v>
      </c>
      <c r="J64" s="369">
        <v>0</v>
      </c>
      <c r="K64" s="369">
        <v>0</v>
      </c>
      <c r="L64" s="308">
        <v>1</v>
      </c>
      <c r="M64" s="369">
        <v>1</v>
      </c>
      <c r="N64" s="371">
        <v>1</v>
      </c>
      <c r="O64" s="308">
        <v>0</v>
      </c>
      <c r="P64" s="369">
        <v>1</v>
      </c>
      <c r="Q64" s="372">
        <v>1</v>
      </c>
      <c r="R64" s="400">
        <v>1</v>
      </c>
      <c r="S64" s="372">
        <v>1</v>
      </c>
      <c r="T64" s="307">
        <v>1</v>
      </c>
      <c r="U64" s="335" t="s">
        <v>1995</v>
      </c>
      <c r="V64" s="320" t="str">
        <f t="shared" si="6"/>
        <v>ü</v>
      </c>
      <c r="W64" s="320" t="str">
        <f t="shared" si="7"/>
        <v/>
      </c>
      <c r="X64" s="320" t="str">
        <f t="shared" si="8"/>
        <v/>
      </c>
      <c r="Y64" s="320" t="str">
        <f t="shared" si="9"/>
        <v/>
      </c>
    </row>
    <row r="65" spans="1:25" ht="28.5">
      <c r="A65" s="307"/>
      <c r="B65" s="307"/>
      <c r="C65" s="310" t="s">
        <v>1997</v>
      </c>
      <c r="D65" s="401" t="s">
        <v>1998</v>
      </c>
      <c r="E65" s="402">
        <f>SUM(E66:E85)</f>
        <v>112347500</v>
      </c>
      <c r="F65" s="388"/>
      <c r="G65" s="386"/>
      <c r="H65" s="387"/>
      <c r="I65" s="387"/>
      <c r="J65" s="387"/>
      <c r="K65" s="388"/>
      <c r="L65" s="386"/>
      <c r="M65" s="387"/>
      <c r="N65" s="388"/>
      <c r="O65" s="386"/>
      <c r="P65" s="387"/>
      <c r="Q65" s="388"/>
      <c r="R65" s="386"/>
      <c r="S65" s="389"/>
      <c r="T65" s="385"/>
      <c r="U65" s="335"/>
      <c r="V65" s="320" t="str">
        <f t="shared" si="6"/>
        <v/>
      </c>
      <c r="W65" s="320" t="str">
        <f t="shared" si="7"/>
        <v/>
      </c>
      <c r="X65" s="320" t="str">
        <f t="shared" si="8"/>
        <v/>
      </c>
      <c r="Y65" s="320" t="str">
        <f t="shared" si="9"/>
        <v/>
      </c>
    </row>
    <row r="66" spans="1:25" ht="25.5" customHeight="1">
      <c r="A66" s="307">
        <v>45</v>
      </c>
      <c r="B66" s="307">
        <v>3</v>
      </c>
      <c r="C66" s="335"/>
      <c r="D66" s="403" t="s">
        <v>1999</v>
      </c>
      <c r="E66" s="404">
        <v>7000000</v>
      </c>
      <c r="F66" s="312" t="s">
        <v>1250</v>
      </c>
      <c r="G66" s="313">
        <v>1</v>
      </c>
      <c r="H66" s="314">
        <v>1</v>
      </c>
      <c r="I66" s="314">
        <v>0</v>
      </c>
      <c r="J66" s="314">
        <v>0</v>
      </c>
      <c r="K66" s="314">
        <v>0</v>
      </c>
      <c r="L66" s="313">
        <v>1</v>
      </c>
      <c r="M66" s="314">
        <v>1</v>
      </c>
      <c r="N66" s="315">
        <v>1</v>
      </c>
      <c r="O66" s="313">
        <v>0</v>
      </c>
      <c r="P66" s="314">
        <v>1</v>
      </c>
      <c r="Q66" s="316">
        <v>1</v>
      </c>
      <c r="R66" s="317">
        <v>1</v>
      </c>
      <c r="S66" s="316">
        <v>1</v>
      </c>
      <c r="T66" s="312">
        <v>1</v>
      </c>
      <c r="U66" s="380" t="s">
        <v>768</v>
      </c>
      <c r="V66" s="320" t="str">
        <f t="shared" si="6"/>
        <v>ü</v>
      </c>
      <c r="W66" s="320" t="str">
        <f t="shared" si="7"/>
        <v/>
      </c>
      <c r="X66" s="320" t="str">
        <f t="shared" si="8"/>
        <v/>
      </c>
      <c r="Y66" s="320" t="str">
        <f t="shared" si="9"/>
        <v/>
      </c>
    </row>
    <row r="67" spans="1:25" ht="25.5" customHeight="1">
      <c r="A67" s="307">
        <f t="shared" ref="A67:A85" si="10">A66+1</f>
        <v>46</v>
      </c>
      <c r="B67" s="307">
        <v>3</v>
      </c>
      <c r="C67" s="335"/>
      <c r="D67" s="403" t="s">
        <v>2000</v>
      </c>
      <c r="E67" s="404">
        <v>20000000</v>
      </c>
      <c r="F67" s="315" t="s">
        <v>1250</v>
      </c>
      <c r="G67" s="313">
        <v>1</v>
      </c>
      <c r="H67" s="314">
        <v>1</v>
      </c>
      <c r="I67" s="314">
        <v>0</v>
      </c>
      <c r="J67" s="314">
        <v>0</v>
      </c>
      <c r="K67" s="314">
        <v>0</v>
      </c>
      <c r="L67" s="313">
        <v>1</v>
      </c>
      <c r="M67" s="314">
        <v>1</v>
      </c>
      <c r="N67" s="315">
        <v>1</v>
      </c>
      <c r="O67" s="313">
        <v>0</v>
      </c>
      <c r="P67" s="314">
        <v>1</v>
      </c>
      <c r="Q67" s="316">
        <v>1</v>
      </c>
      <c r="R67" s="317">
        <v>1</v>
      </c>
      <c r="S67" s="316">
        <v>1</v>
      </c>
      <c r="T67" s="312">
        <v>1</v>
      </c>
      <c r="U67" s="380" t="s">
        <v>768</v>
      </c>
      <c r="V67" s="320" t="str">
        <f t="shared" si="6"/>
        <v>ü</v>
      </c>
      <c r="W67" s="320" t="str">
        <f t="shared" si="7"/>
        <v/>
      </c>
      <c r="X67" s="320" t="str">
        <f t="shared" si="8"/>
        <v/>
      </c>
      <c r="Y67" s="320" t="str">
        <f t="shared" si="9"/>
        <v/>
      </c>
    </row>
    <row r="68" spans="1:25" ht="28.5">
      <c r="A68" s="307">
        <f t="shared" si="10"/>
        <v>47</v>
      </c>
      <c r="B68" s="307">
        <v>3</v>
      </c>
      <c r="C68" s="335"/>
      <c r="D68" s="403" t="s">
        <v>2001</v>
      </c>
      <c r="E68" s="405">
        <v>46962500</v>
      </c>
      <c r="F68" s="315" t="s">
        <v>1248</v>
      </c>
      <c r="G68" s="313">
        <v>1</v>
      </c>
      <c r="H68" s="314">
        <v>1</v>
      </c>
      <c r="I68" s="314">
        <v>0</v>
      </c>
      <c r="J68" s="314">
        <v>0</v>
      </c>
      <c r="K68" s="314">
        <v>0</v>
      </c>
      <c r="L68" s="313">
        <v>1</v>
      </c>
      <c r="M68" s="314">
        <v>1</v>
      </c>
      <c r="N68" s="315">
        <v>1</v>
      </c>
      <c r="O68" s="313">
        <v>0</v>
      </c>
      <c r="P68" s="314">
        <v>1</v>
      </c>
      <c r="Q68" s="316">
        <v>1</v>
      </c>
      <c r="R68" s="317">
        <v>1</v>
      </c>
      <c r="S68" s="316">
        <v>1</v>
      </c>
      <c r="T68" s="312">
        <v>1</v>
      </c>
      <c r="U68" s="380" t="s">
        <v>2002</v>
      </c>
      <c r="V68" s="320" t="str">
        <f t="shared" si="6"/>
        <v/>
      </c>
      <c r="W68" s="320" t="str">
        <f t="shared" si="7"/>
        <v>ü</v>
      </c>
      <c r="X68" s="320" t="str">
        <f t="shared" si="8"/>
        <v/>
      </c>
      <c r="Y68" s="320" t="str">
        <f t="shared" si="9"/>
        <v/>
      </c>
    </row>
    <row r="69" spans="1:25" ht="25.5" customHeight="1">
      <c r="A69" s="307">
        <f t="shared" si="10"/>
        <v>48</v>
      </c>
      <c r="B69" s="307">
        <v>3</v>
      </c>
      <c r="C69" s="335"/>
      <c r="D69" s="403" t="s">
        <v>2003</v>
      </c>
      <c r="E69" s="405">
        <v>16000000</v>
      </c>
      <c r="F69" s="315" t="s">
        <v>1250</v>
      </c>
      <c r="G69" s="313">
        <v>1</v>
      </c>
      <c r="H69" s="314">
        <v>1</v>
      </c>
      <c r="I69" s="314">
        <v>0</v>
      </c>
      <c r="J69" s="314">
        <v>0</v>
      </c>
      <c r="K69" s="314">
        <v>0</v>
      </c>
      <c r="L69" s="313">
        <v>1</v>
      </c>
      <c r="M69" s="314">
        <v>1</v>
      </c>
      <c r="N69" s="315">
        <v>1</v>
      </c>
      <c r="O69" s="313">
        <v>0</v>
      </c>
      <c r="P69" s="314">
        <v>1</v>
      </c>
      <c r="Q69" s="316">
        <v>1</v>
      </c>
      <c r="R69" s="317">
        <v>1</v>
      </c>
      <c r="S69" s="316">
        <v>1</v>
      </c>
      <c r="T69" s="312">
        <v>1</v>
      </c>
      <c r="U69" s="380" t="s">
        <v>768</v>
      </c>
      <c r="V69" s="320" t="str">
        <f t="shared" si="6"/>
        <v>ü</v>
      </c>
      <c r="W69" s="320" t="str">
        <f t="shared" si="7"/>
        <v/>
      </c>
      <c r="X69" s="320" t="str">
        <f t="shared" si="8"/>
        <v/>
      </c>
      <c r="Y69" s="320" t="str">
        <f t="shared" si="9"/>
        <v/>
      </c>
    </row>
    <row r="70" spans="1:25" ht="25.5" customHeight="1">
      <c r="A70" s="307">
        <f t="shared" si="10"/>
        <v>49</v>
      </c>
      <c r="B70" s="307">
        <v>3</v>
      </c>
      <c r="C70" s="335"/>
      <c r="D70" s="403" t="s">
        <v>2004</v>
      </c>
      <c r="E70" s="405">
        <v>1900000</v>
      </c>
      <c r="F70" s="315" t="s">
        <v>1250</v>
      </c>
      <c r="G70" s="313">
        <v>1</v>
      </c>
      <c r="H70" s="314">
        <v>1</v>
      </c>
      <c r="I70" s="314">
        <v>0</v>
      </c>
      <c r="J70" s="314">
        <v>0</v>
      </c>
      <c r="K70" s="314">
        <v>0</v>
      </c>
      <c r="L70" s="313">
        <v>1</v>
      </c>
      <c r="M70" s="314">
        <v>1</v>
      </c>
      <c r="N70" s="315">
        <v>1</v>
      </c>
      <c r="O70" s="313">
        <v>0</v>
      </c>
      <c r="P70" s="314">
        <v>1</v>
      </c>
      <c r="Q70" s="316">
        <v>1</v>
      </c>
      <c r="R70" s="317">
        <v>1</v>
      </c>
      <c r="S70" s="316">
        <v>1</v>
      </c>
      <c r="T70" s="312">
        <v>1</v>
      </c>
      <c r="U70" s="380" t="s">
        <v>768</v>
      </c>
      <c r="V70" s="320" t="str">
        <f t="shared" si="6"/>
        <v>ü</v>
      </c>
      <c r="W70" s="320" t="str">
        <f t="shared" si="7"/>
        <v/>
      </c>
      <c r="X70" s="320" t="str">
        <f t="shared" si="8"/>
        <v/>
      </c>
      <c r="Y70" s="320" t="str">
        <f t="shared" si="9"/>
        <v/>
      </c>
    </row>
    <row r="71" spans="1:25" ht="25.5" customHeight="1">
      <c r="A71" s="307">
        <f t="shared" si="10"/>
        <v>50</v>
      </c>
      <c r="B71" s="307">
        <v>3</v>
      </c>
      <c r="C71" s="335"/>
      <c r="D71" s="403" t="s">
        <v>2005</v>
      </c>
      <c r="E71" s="405">
        <v>1900000</v>
      </c>
      <c r="F71" s="315" t="s">
        <v>1250</v>
      </c>
      <c r="G71" s="313">
        <v>1</v>
      </c>
      <c r="H71" s="314">
        <v>1</v>
      </c>
      <c r="I71" s="314">
        <v>0</v>
      </c>
      <c r="J71" s="314">
        <v>0</v>
      </c>
      <c r="K71" s="314">
        <v>0</v>
      </c>
      <c r="L71" s="313">
        <v>1</v>
      </c>
      <c r="M71" s="314">
        <v>1</v>
      </c>
      <c r="N71" s="315">
        <v>1</v>
      </c>
      <c r="O71" s="313">
        <v>0</v>
      </c>
      <c r="P71" s="314">
        <v>1</v>
      </c>
      <c r="Q71" s="316">
        <v>1</v>
      </c>
      <c r="R71" s="317">
        <v>1</v>
      </c>
      <c r="S71" s="316">
        <v>1</v>
      </c>
      <c r="T71" s="312">
        <v>1</v>
      </c>
      <c r="U71" s="380" t="s">
        <v>768</v>
      </c>
      <c r="V71" s="320" t="str">
        <f t="shared" si="6"/>
        <v>ü</v>
      </c>
      <c r="W71" s="320" t="str">
        <f t="shared" si="7"/>
        <v/>
      </c>
      <c r="X71" s="320" t="str">
        <f t="shared" si="8"/>
        <v/>
      </c>
      <c r="Y71" s="320" t="str">
        <f t="shared" si="9"/>
        <v/>
      </c>
    </row>
    <row r="72" spans="1:25" ht="25.5" customHeight="1">
      <c r="A72" s="307">
        <f t="shared" si="10"/>
        <v>51</v>
      </c>
      <c r="B72" s="307">
        <v>3</v>
      </c>
      <c r="C72" s="335"/>
      <c r="D72" s="403" t="s">
        <v>2006</v>
      </c>
      <c r="E72" s="405">
        <v>1160000</v>
      </c>
      <c r="F72" s="315" t="s">
        <v>1250</v>
      </c>
      <c r="G72" s="313">
        <v>1</v>
      </c>
      <c r="H72" s="314">
        <v>1</v>
      </c>
      <c r="I72" s="314">
        <v>0</v>
      </c>
      <c r="J72" s="314">
        <v>0</v>
      </c>
      <c r="K72" s="314">
        <v>0</v>
      </c>
      <c r="L72" s="313">
        <v>1</v>
      </c>
      <c r="M72" s="314">
        <v>1</v>
      </c>
      <c r="N72" s="315">
        <v>1</v>
      </c>
      <c r="O72" s="313">
        <v>0</v>
      </c>
      <c r="P72" s="314">
        <v>1</v>
      </c>
      <c r="Q72" s="316">
        <v>1</v>
      </c>
      <c r="R72" s="317">
        <v>1</v>
      </c>
      <c r="S72" s="316">
        <v>1</v>
      </c>
      <c r="T72" s="312">
        <v>1</v>
      </c>
      <c r="U72" s="380" t="s">
        <v>768</v>
      </c>
      <c r="V72" s="320" t="str">
        <f t="shared" ref="V72:V103" si="11">IF($F72="Y",$Z$4,"")</f>
        <v>ü</v>
      </c>
      <c r="W72" s="320" t="str">
        <f t="shared" ref="W72:W103" si="12">IF(F72="F",$Z$4,"")</f>
        <v/>
      </c>
      <c r="X72" s="320" t="str">
        <f t="shared" ref="X72:X103" si="13">IF(F72="L",$Z$4,"")</f>
        <v/>
      </c>
      <c r="Y72" s="320" t="str">
        <f t="shared" ref="Y72:Y103" si="14">IF(F72="N",$Z$4,"")</f>
        <v/>
      </c>
    </row>
    <row r="73" spans="1:25" ht="25.5" customHeight="1">
      <c r="A73" s="307">
        <f t="shared" si="10"/>
        <v>52</v>
      </c>
      <c r="B73" s="307">
        <v>3</v>
      </c>
      <c r="C73" s="335"/>
      <c r="D73" s="403" t="s">
        <v>2007</v>
      </c>
      <c r="E73" s="405">
        <v>1160000</v>
      </c>
      <c r="F73" s="315" t="s">
        <v>1250</v>
      </c>
      <c r="G73" s="313">
        <v>1</v>
      </c>
      <c r="H73" s="314">
        <v>1</v>
      </c>
      <c r="I73" s="314">
        <v>0</v>
      </c>
      <c r="J73" s="314">
        <v>0</v>
      </c>
      <c r="K73" s="314">
        <v>0</v>
      </c>
      <c r="L73" s="313">
        <v>1</v>
      </c>
      <c r="M73" s="314">
        <v>1</v>
      </c>
      <c r="N73" s="315">
        <v>1</v>
      </c>
      <c r="O73" s="313">
        <v>0</v>
      </c>
      <c r="P73" s="314">
        <v>1</v>
      </c>
      <c r="Q73" s="316">
        <v>1</v>
      </c>
      <c r="R73" s="317">
        <v>1</v>
      </c>
      <c r="S73" s="316">
        <v>1</v>
      </c>
      <c r="T73" s="312">
        <v>1</v>
      </c>
      <c r="U73" s="380" t="s">
        <v>768</v>
      </c>
      <c r="V73" s="320" t="str">
        <f t="shared" si="11"/>
        <v>ü</v>
      </c>
      <c r="W73" s="320" t="str">
        <f t="shared" si="12"/>
        <v/>
      </c>
      <c r="X73" s="320" t="str">
        <f t="shared" si="13"/>
        <v/>
      </c>
      <c r="Y73" s="320" t="str">
        <f t="shared" si="14"/>
        <v/>
      </c>
    </row>
    <row r="74" spans="1:25" ht="25.5" customHeight="1">
      <c r="A74" s="307">
        <f t="shared" si="10"/>
        <v>53</v>
      </c>
      <c r="B74" s="307">
        <v>3</v>
      </c>
      <c r="C74" s="335"/>
      <c r="D74" s="403" t="s">
        <v>2008</v>
      </c>
      <c r="E74" s="405">
        <v>1840000</v>
      </c>
      <c r="F74" s="315" t="s">
        <v>1250</v>
      </c>
      <c r="G74" s="313">
        <v>1</v>
      </c>
      <c r="H74" s="314">
        <v>1</v>
      </c>
      <c r="I74" s="314">
        <v>0</v>
      </c>
      <c r="J74" s="314">
        <v>0</v>
      </c>
      <c r="K74" s="314">
        <v>0</v>
      </c>
      <c r="L74" s="313">
        <v>1</v>
      </c>
      <c r="M74" s="314">
        <v>1</v>
      </c>
      <c r="N74" s="315">
        <v>1</v>
      </c>
      <c r="O74" s="313">
        <v>0</v>
      </c>
      <c r="P74" s="314">
        <v>1</v>
      </c>
      <c r="Q74" s="316">
        <v>1</v>
      </c>
      <c r="R74" s="317">
        <v>1</v>
      </c>
      <c r="S74" s="316">
        <v>1</v>
      </c>
      <c r="T74" s="312">
        <v>1</v>
      </c>
      <c r="U74" s="380" t="s">
        <v>768</v>
      </c>
      <c r="V74" s="320" t="str">
        <f t="shared" si="11"/>
        <v>ü</v>
      </c>
      <c r="W74" s="320" t="str">
        <f t="shared" si="12"/>
        <v/>
      </c>
      <c r="X74" s="320" t="str">
        <f t="shared" si="13"/>
        <v/>
      </c>
      <c r="Y74" s="320" t="str">
        <f t="shared" si="14"/>
        <v/>
      </c>
    </row>
    <row r="75" spans="1:25" ht="25.5" customHeight="1">
      <c r="A75" s="307">
        <f t="shared" si="10"/>
        <v>54</v>
      </c>
      <c r="B75" s="307">
        <v>3</v>
      </c>
      <c r="C75" s="335"/>
      <c r="D75" s="403" t="s">
        <v>2009</v>
      </c>
      <c r="E75" s="405">
        <v>1516000</v>
      </c>
      <c r="F75" s="315" t="s">
        <v>1250</v>
      </c>
      <c r="G75" s="313">
        <v>1</v>
      </c>
      <c r="H75" s="314">
        <v>1</v>
      </c>
      <c r="I75" s="314">
        <v>0</v>
      </c>
      <c r="J75" s="314">
        <v>0</v>
      </c>
      <c r="K75" s="314">
        <v>0</v>
      </c>
      <c r="L75" s="313">
        <v>1</v>
      </c>
      <c r="M75" s="314">
        <v>1</v>
      </c>
      <c r="N75" s="315">
        <v>1</v>
      </c>
      <c r="O75" s="313">
        <v>0</v>
      </c>
      <c r="P75" s="314">
        <v>1</v>
      </c>
      <c r="Q75" s="316">
        <v>1</v>
      </c>
      <c r="R75" s="317">
        <v>1</v>
      </c>
      <c r="S75" s="316">
        <v>1</v>
      </c>
      <c r="T75" s="312">
        <v>1</v>
      </c>
      <c r="U75" s="380" t="s">
        <v>768</v>
      </c>
      <c r="V75" s="320" t="str">
        <f t="shared" si="11"/>
        <v>ü</v>
      </c>
      <c r="W75" s="320" t="str">
        <f t="shared" si="12"/>
        <v/>
      </c>
      <c r="X75" s="320" t="str">
        <f t="shared" si="13"/>
        <v/>
      </c>
      <c r="Y75" s="320" t="str">
        <f t="shared" si="14"/>
        <v/>
      </c>
    </row>
    <row r="76" spans="1:25" ht="25.5" customHeight="1">
      <c r="A76" s="307">
        <f t="shared" si="10"/>
        <v>55</v>
      </c>
      <c r="B76" s="307">
        <v>3</v>
      </c>
      <c r="C76" s="335"/>
      <c r="D76" s="403" t="s">
        <v>2010</v>
      </c>
      <c r="E76" s="405">
        <v>1500000</v>
      </c>
      <c r="F76" s="315" t="s">
        <v>1250</v>
      </c>
      <c r="G76" s="313">
        <v>1</v>
      </c>
      <c r="H76" s="314">
        <v>1</v>
      </c>
      <c r="I76" s="314">
        <v>0</v>
      </c>
      <c r="J76" s="314">
        <v>0</v>
      </c>
      <c r="K76" s="314">
        <v>0</v>
      </c>
      <c r="L76" s="313">
        <v>1</v>
      </c>
      <c r="M76" s="314">
        <v>1</v>
      </c>
      <c r="N76" s="315">
        <v>1</v>
      </c>
      <c r="O76" s="313">
        <v>0</v>
      </c>
      <c r="P76" s="314">
        <v>1</v>
      </c>
      <c r="Q76" s="316">
        <v>1</v>
      </c>
      <c r="R76" s="317">
        <v>1</v>
      </c>
      <c r="S76" s="316">
        <v>1</v>
      </c>
      <c r="T76" s="312">
        <v>1</v>
      </c>
      <c r="U76" s="380" t="s">
        <v>768</v>
      </c>
      <c r="V76" s="320" t="str">
        <f t="shared" si="11"/>
        <v>ü</v>
      </c>
      <c r="W76" s="320" t="str">
        <f t="shared" si="12"/>
        <v/>
      </c>
      <c r="X76" s="320" t="str">
        <f t="shared" si="13"/>
        <v/>
      </c>
      <c r="Y76" s="320" t="str">
        <f t="shared" si="14"/>
        <v/>
      </c>
    </row>
    <row r="77" spans="1:25" ht="25.5" customHeight="1">
      <c r="A77" s="307">
        <f t="shared" si="10"/>
        <v>56</v>
      </c>
      <c r="B77" s="307">
        <v>3</v>
      </c>
      <c r="C77" s="335"/>
      <c r="D77" s="403" t="s">
        <v>2011</v>
      </c>
      <c r="E77" s="405">
        <v>900000</v>
      </c>
      <c r="F77" s="315" t="s">
        <v>1250</v>
      </c>
      <c r="G77" s="313">
        <v>1</v>
      </c>
      <c r="H77" s="314">
        <v>1</v>
      </c>
      <c r="I77" s="314">
        <v>0</v>
      </c>
      <c r="J77" s="314">
        <v>0</v>
      </c>
      <c r="K77" s="314">
        <v>0</v>
      </c>
      <c r="L77" s="313">
        <v>1</v>
      </c>
      <c r="M77" s="314">
        <v>1</v>
      </c>
      <c r="N77" s="315">
        <v>1</v>
      </c>
      <c r="O77" s="313">
        <v>0</v>
      </c>
      <c r="P77" s="314">
        <v>1</v>
      </c>
      <c r="Q77" s="316">
        <v>1</v>
      </c>
      <c r="R77" s="317">
        <v>1</v>
      </c>
      <c r="S77" s="316">
        <v>1</v>
      </c>
      <c r="T77" s="312">
        <v>1</v>
      </c>
      <c r="U77" s="380" t="s">
        <v>768</v>
      </c>
      <c r="V77" s="320" t="str">
        <f t="shared" si="11"/>
        <v>ü</v>
      </c>
      <c r="W77" s="320" t="str">
        <f t="shared" si="12"/>
        <v/>
      </c>
      <c r="X77" s="320" t="str">
        <f t="shared" si="13"/>
        <v/>
      </c>
      <c r="Y77" s="320" t="str">
        <f t="shared" si="14"/>
        <v/>
      </c>
    </row>
    <row r="78" spans="1:25" ht="42.75">
      <c r="A78" s="307">
        <f t="shared" si="10"/>
        <v>57</v>
      </c>
      <c r="B78" s="307">
        <v>3</v>
      </c>
      <c r="C78" s="335"/>
      <c r="D78" s="403" t="s">
        <v>2012</v>
      </c>
      <c r="E78" s="405">
        <v>980000</v>
      </c>
      <c r="F78" s="315" t="s">
        <v>1250</v>
      </c>
      <c r="G78" s="313">
        <v>1</v>
      </c>
      <c r="H78" s="314">
        <v>1</v>
      </c>
      <c r="I78" s="314">
        <v>0</v>
      </c>
      <c r="J78" s="314">
        <v>0</v>
      </c>
      <c r="K78" s="314">
        <v>0</v>
      </c>
      <c r="L78" s="313">
        <v>1</v>
      </c>
      <c r="M78" s="314">
        <v>1</v>
      </c>
      <c r="N78" s="315">
        <v>1</v>
      </c>
      <c r="O78" s="313">
        <v>0</v>
      </c>
      <c r="P78" s="314">
        <v>1</v>
      </c>
      <c r="Q78" s="316">
        <v>1</v>
      </c>
      <c r="R78" s="317">
        <v>1</v>
      </c>
      <c r="S78" s="316">
        <v>1</v>
      </c>
      <c r="T78" s="312">
        <v>1</v>
      </c>
      <c r="U78" s="380" t="s">
        <v>768</v>
      </c>
      <c r="V78" s="320" t="str">
        <f t="shared" si="11"/>
        <v>ü</v>
      </c>
      <c r="W78" s="320" t="str">
        <f t="shared" si="12"/>
        <v/>
      </c>
      <c r="X78" s="320" t="str">
        <f t="shared" si="13"/>
        <v/>
      </c>
      <c r="Y78" s="320" t="str">
        <f t="shared" si="14"/>
        <v/>
      </c>
    </row>
    <row r="79" spans="1:25" ht="42.75">
      <c r="A79" s="307">
        <f t="shared" si="10"/>
        <v>58</v>
      </c>
      <c r="B79" s="307">
        <v>3</v>
      </c>
      <c r="C79" s="335"/>
      <c r="D79" s="403" t="s">
        <v>2013</v>
      </c>
      <c r="E79" s="405">
        <v>990000</v>
      </c>
      <c r="F79" s="315" t="s">
        <v>1250</v>
      </c>
      <c r="G79" s="313">
        <v>1</v>
      </c>
      <c r="H79" s="314">
        <v>1</v>
      </c>
      <c r="I79" s="314">
        <v>0</v>
      </c>
      <c r="J79" s="314">
        <v>0</v>
      </c>
      <c r="K79" s="314">
        <v>0</v>
      </c>
      <c r="L79" s="313">
        <v>1</v>
      </c>
      <c r="M79" s="314">
        <v>1</v>
      </c>
      <c r="N79" s="315">
        <v>1</v>
      </c>
      <c r="O79" s="313">
        <v>0</v>
      </c>
      <c r="P79" s="314">
        <v>1</v>
      </c>
      <c r="Q79" s="316">
        <v>1</v>
      </c>
      <c r="R79" s="317">
        <v>1</v>
      </c>
      <c r="S79" s="316">
        <v>1</v>
      </c>
      <c r="T79" s="312">
        <v>1</v>
      </c>
      <c r="U79" s="380" t="s">
        <v>768</v>
      </c>
      <c r="V79" s="320" t="str">
        <f t="shared" si="11"/>
        <v>ü</v>
      </c>
      <c r="W79" s="320" t="str">
        <f t="shared" si="12"/>
        <v/>
      </c>
      <c r="X79" s="320" t="str">
        <f t="shared" si="13"/>
        <v/>
      </c>
      <c r="Y79" s="320" t="str">
        <f t="shared" si="14"/>
        <v/>
      </c>
    </row>
    <row r="80" spans="1:25" ht="28.5">
      <c r="A80" s="307">
        <f t="shared" si="10"/>
        <v>59</v>
      </c>
      <c r="B80" s="307">
        <v>3</v>
      </c>
      <c r="C80" s="335"/>
      <c r="D80" s="403" t="s">
        <v>2014</v>
      </c>
      <c r="E80" s="405">
        <f>0.547*1000000</f>
        <v>547000</v>
      </c>
      <c r="F80" s="315" t="s">
        <v>1250</v>
      </c>
      <c r="G80" s="313">
        <v>1</v>
      </c>
      <c r="H80" s="314">
        <v>1</v>
      </c>
      <c r="I80" s="314">
        <v>0</v>
      </c>
      <c r="J80" s="314">
        <v>0</v>
      </c>
      <c r="K80" s="314">
        <v>0</v>
      </c>
      <c r="L80" s="313">
        <v>1</v>
      </c>
      <c r="M80" s="314">
        <v>1</v>
      </c>
      <c r="N80" s="315">
        <v>1</v>
      </c>
      <c r="O80" s="313">
        <v>0</v>
      </c>
      <c r="P80" s="314">
        <v>1</v>
      </c>
      <c r="Q80" s="316">
        <v>1</v>
      </c>
      <c r="R80" s="317">
        <v>1</v>
      </c>
      <c r="S80" s="316">
        <v>1</v>
      </c>
      <c r="T80" s="312">
        <v>1</v>
      </c>
      <c r="U80" s="380" t="s">
        <v>768</v>
      </c>
      <c r="V80" s="320" t="str">
        <f t="shared" si="11"/>
        <v>ü</v>
      </c>
      <c r="W80" s="320" t="str">
        <f t="shared" si="12"/>
        <v/>
      </c>
      <c r="X80" s="320" t="str">
        <f t="shared" si="13"/>
        <v/>
      </c>
      <c r="Y80" s="320" t="str">
        <f t="shared" si="14"/>
        <v/>
      </c>
    </row>
    <row r="81" spans="1:25" ht="25.5" customHeight="1">
      <c r="A81" s="307">
        <f t="shared" si="10"/>
        <v>60</v>
      </c>
      <c r="B81" s="307">
        <v>3</v>
      </c>
      <c r="C81" s="335"/>
      <c r="D81" s="403" t="s">
        <v>2015</v>
      </c>
      <c r="E81" s="405">
        <v>1880000</v>
      </c>
      <c r="F81" s="315" t="s">
        <v>1250</v>
      </c>
      <c r="G81" s="313">
        <v>1</v>
      </c>
      <c r="H81" s="314">
        <v>1</v>
      </c>
      <c r="I81" s="314">
        <v>0</v>
      </c>
      <c r="J81" s="314">
        <v>0</v>
      </c>
      <c r="K81" s="314">
        <v>0</v>
      </c>
      <c r="L81" s="313">
        <v>1</v>
      </c>
      <c r="M81" s="314">
        <v>1</v>
      </c>
      <c r="N81" s="315">
        <v>1</v>
      </c>
      <c r="O81" s="313">
        <v>1</v>
      </c>
      <c r="P81" s="314">
        <v>1</v>
      </c>
      <c r="Q81" s="316">
        <v>1</v>
      </c>
      <c r="R81" s="317">
        <v>1</v>
      </c>
      <c r="S81" s="316">
        <v>1</v>
      </c>
      <c r="T81" s="312">
        <v>1</v>
      </c>
      <c r="U81" s="380" t="s">
        <v>768</v>
      </c>
      <c r="V81" s="320" t="str">
        <f t="shared" si="11"/>
        <v>ü</v>
      </c>
      <c r="W81" s="320" t="str">
        <f t="shared" si="12"/>
        <v/>
      </c>
      <c r="X81" s="320" t="str">
        <f t="shared" si="13"/>
        <v/>
      </c>
      <c r="Y81" s="320" t="str">
        <f t="shared" si="14"/>
        <v/>
      </c>
    </row>
    <row r="82" spans="1:25" ht="25.5" customHeight="1">
      <c r="A82" s="307">
        <f t="shared" si="10"/>
        <v>61</v>
      </c>
      <c r="B82" s="307">
        <v>3</v>
      </c>
      <c r="C82" s="335"/>
      <c r="D82" s="403" t="s">
        <v>2016</v>
      </c>
      <c r="E82" s="405">
        <v>1840000</v>
      </c>
      <c r="F82" s="315" t="s">
        <v>1250</v>
      </c>
      <c r="G82" s="313">
        <v>1</v>
      </c>
      <c r="H82" s="314">
        <v>1</v>
      </c>
      <c r="I82" s="314">
        <v>0</v>
      </c>
      <c r="J82" s="314">
        <v>0</v>
      </c>
      <c r="K82" s="314">
        <v>0</v>
      </c>
      <c r="L82" s="313">
        <v>1</v>
      </c>
      <c r="M82" s="314">
        <v>1</v>
      </c>
      <c r="N82" s="315">
        <v>1</v>
      </c>
      <c r="O82" s="313">
        <v>1</v>
      </c>
      <c r="P82" s="314">
        <v>1</v>
      </c>
      <c r="Q82" s="316">
        <v>1</v>
      </c>
      <c r="R82" s="317">
        <v>1</v>
      </c>
      <c r="S82" s="316">
        <v>1</v>
      </c>
      <c r="T82" s="312">
        <v>1</v>
      </c>
      <c r="U82" s="380" t="s">
        <v>768</v>
      </c>
      <c r="V82" s="320" t="str">
        <f t="shared" si="11"/>
        <v>ü</v>
      </c>
      <c r="W82" s="320" t="str">
        <f t="shared" si="12"/>
        <v/>
      </c>
      <c r="X82" s="320" t="str">
        <f t="shared" si="13"/>
        <v/>
      </c>
      <c r="Y82" s="320" t="str">
        <f t="shared" si="14"/>
        <v/>
      </c>
    </row>
    <row r="83" spans="1:25" ht="25.5" customHeight="1">
      <c r="A83" s="307">
        <f t="shared" si="10"/>
        <v>62</v>
      </c>
      <c r="B83" s="307">
        <v>3</v>
      </c>
      <c r="C83" s="335"/>
      <c r="D83" s="406" t="s">
        <v>2017</v>
      </c>
      <c r="E83" s="405">
        <v>3000000</v>
      </c>
      <c r="F83" s="315" t="s">
        <v>1250</v>
      </c>
      <c r="G83" s="313">
        <v>1</v>
      </c>
      <c r="H83" s="314">
        <v>1</v>
      </c>
      <c r="I83" s="314">
        <v>0</v>
      </c>
      <c r="J83" s="314">
        <v>0</v>
      </c>
      <c r="K83" s="314">
        <v>0</v>
      </c>
      <c r="L83" s="313">
        <v>1</v>
      </c>
      <c r="M83" s="314">
        <v>1</v>
      </c>
      <c r="N83" s="315">
        <v>1</v>
      </c>
      <c r="O83" s="313">
        <v>1</v>
      </c>
      <c r="P83" s="314">
        <v>1</v>
      </c>
      <c r="Q83" s="316">
        <v>1</v>
      </c>
      <c r="R83" s="317">
        <v>1</v>
      </c>
      <c r="S83" s="316">
        <v>1</v>
      </c>
      <c r="T83" s="312">
        <v>1</v>
      </c>
      <c r="U83" s="380" t="s">
        <v>768</v>
      </c>
      <c r="V83" s="320" t="str">
        <f t="shared" si="11"/>
        <v>ü</v>
      </c>
      <c r="W83" s="320" t="str">
        <f t="shared" si="12"/>
        <v/>
      </c>
      <c r="X83" s="320" t="str">
        <f t="shared" si="13"/>
        <v/>
      </c>
      <c r="Y83" s="320" t="str">
        <f t="shared" si="14"/>
        <v/>
      </c>
    </row>
    <row r="84" spans="1:25" ht="25.5" customHeight="1">
      <c r="A84" s="307">
        <f t="shared" si="10"/>
        <v>63</v>
      </c>
      <c r="B84" s="307">
        <v>3</v>
      </c>
      <c r="C84" s="335"/>
      <c r="D84" s="406" t="s">
        <v>2018</v>
      </c>
      <c r="E84" s="405">
        <v>200000</v>
      </c>
      <c r="F84" s="315" t="s">
        <v>1250</v>
      </c>
      <c r="G84" s="313">
        <v>1</v>
      </c>
      <c r="H84" s="314">
        <v>1</v>
      </c>
      <c r="I84" s="314">
        <v>0</v>
      </c>
      <c r="J84" s="314">
        <v>0</v>
      </c>
      <c r="K84" s="314">
        <v>0</v>
      </c>
      <c r="L84" s="313">
        <v>1</v>
      </c>
      <c r="M84" s="314">
        <v>1</v>
      </c>
      <c r="N84" s="315">
        <v>1</v>
      </c>
      <c r="O84" s="313">
        <v>0</v>
      </c>
      <c r="P84" s="314">
        <v>1</v>
      </c>
      <c r="Q84" s="316">
        <v>1</v>
      </c>
      <c r="R84" s="317">
        <v>1</v>
      </c>
      <c r="S84" s="316">
        <v>1</v>
      </c>
      <c r="T84" s="312">
        <v>1</v>
      </c>
      <c r="U84" s="380" t="s">
        <v>768</v>
      </c>
      <c r="V84" s="320" t="str">
        <f t="shared" si="11"/>
        <v>ü</v>
      </c>
      <c r="W84" s="320" t="str">
        <f t="shared" si="12"/>
        <v/>
      </c>
      <c r="X84" s="320" t="str">
        <f t="shared" si="13"/>
        <v/>
      </c>
      <c r="Y84" s="320" t="str">
        <f t="shared" si="14"/>
        <v/>
      </c>
    </row>
    <row r="85" spans="1:25" ht="25.5" customHeight="1">
      <c r="A85" s="307">
        <f t="shared" si="10"/>
        <v>64</v>
      </c>
      <c r="B85" s="307">
        <v>3</v>
      </c>
      <c r="C85" s="335"/>
      <c r="D85" s="406" t="s">
        <v>2019</v>
      </c>
      <c r="E85" s="405">
        <v>1072000</v>
      </c>
      <c r="F85" s="315" t="s">
        <v>1250</v>
      </c>
      <c r="G85" s="313">
        <v>1</v>
      </c>
      <c r="H85" s="314">
        <v>1</v>
      </c>
      <c r="I85" s="314">
        <v>0</v>
      </c>
      <c r="J85" s="314">
        <v>0</v>
      </c>
      <c r="K85" s="314">
        <v>0</v>
      </c>
      <c r="L85" s="313">
        <v>1</v>
      </c>
      <c r="M85" s="314">
        <v>1</v>
      </c>
      <c r="N85" s="315">
        <v>1</v>
      </c>
      <c r="O85" s="313">
        <v>1</v>
      </c>
      <c r="P85" s="314">
        <v>1</v>
      </c>
      <c r="Q85" s="316">
        <v>1</v>
      </c>
      <c r="R85" s="317">
        <v>1</v>
      </c>
      <c r="S85" s="316">
        <v>1</v>
      </c>
      <c r="T85" s="312">
        <v>1</v>
      </c>
      <c r="U85" s="380" t="s">
        <v>768</v>
      </c>
      <c r="V85" s="320" t="str">
        <f t="shared" si="11"/>
        <v>ü</v>
      </c>
      <c r="W85" s="320" t="str">
        <f t="shared" si="12"/>
        <v/>
      </c>
      <c r="X85" s="320" t="str">
        <f t="shared" si="13"/>
        <v/>
      </c>
      <c r="Y85" s="320" t="str">
        <f t="shared" si="14"/>
        <v/>
      </c>
    </row>
    <row r="86" spans="1:25" ht="25.5" customHeight="1">
      <c r="A86" s="307"/>
      <c r="B86" s="307"/>
      <c r="C86" s="335"/>
      <c r="D86" s="367" t="s">
        <v>2020</v>
      </c>
      <c r="E86" s="402">
        <f>SUM(E87:E94)</f>
        <v>27851800</v>
      </c>
      <c r="F86" s="388"/>
      <c r="G86" s="386"/>
      <c r="H86" s="387"/>
      <c r="I86" s="387"/>
      <c r="J86" s="387"/>
      <c r="K86" s="388"/>
      <c r="L86" s="386"/>
      <c r="M86" s="387"/>
      <c r="N86" s="388"/>
      <c r="O86" s="386"/>
      <c r="P86" s="387"/>
      <c r="Q86" s="388"/>
      <c r="R86" s="386"/>
      <c r="S86" s="389"/>
      <c r="T86" s="385"/>
      <c r="U86" s="335"/>
      <c r="V86" s="320" t="str">
        <f t="shared" si="11"/>
        <v/>
      </c>
      <c r="W86" s="320" t="str">
        <f t="shared" si="12"/>
        <v/>
      </c>
      <c r="X86" s="320" t="str">
        <f t="shared" si="13"/>
        <v/>
      </c>
      <c r="Y86" s="320" t="str">
        <f t="shared" si="14"/>
        <v/>
      </c>
    </row>
    <row r="87" spans="1:25" ht="25.5" customHeight="1">
      <c r="A87" s="307">
        <v>65</v>
      </c>
      <c r="B87" s="307">
        <v>3</v>
      </c>
      <c r="C87" s="335"/>
      <c r="D87" s="390" t="s">
        <v>2021</v>
      </c>
      <c r="E87" s="407">
        <v>1530000</v>
      </c>
      <c r="F87" s="325" t="s">
        <v>1249</v>
      </c>
      <c r="G87" s="326">
        <v>0</v>
      </c>
      <c r="H87" s="327">
        <v>0</v>
      </c>
      <c r="I87" s="327">
        <v>0</v>
      </c>
      <c r="J87" s="327">
        <v>0</v>
      </c>
      <c r="K87" s="328">
        <v>0</v>
      </c>
      <c r="L87" s="326">
        <v>0</v>
      </c>
      <c r="M87" s="327">
        <v>0</v>
      </c>
      <c r="N87" s="328">
        <v>0</v>
      </c>
      <c r="O87" s="326">
        <v>0</v>
      </c>
      <c r="P87" s="327">
        <v>0</v>
      </c>
      <c r="Q87" s="328">
        <v>0</v>
      </c>
      <c r="R87" s="326">
        <v>0</v>
      </c>
      <c r="S87" s="329">
        <v>0</v>
      </c>
      <c r="T87" s="325">
        <v>0</v>
      </c>
      <c r="U87" s="392" t="s">
        <v>2022</v>
      </c>
      <c r="V87" s="320" t="str">
        <f t="shared" si="11"/>
        <v/>
      </c>
      <c r="W87" s="320" t="str">
        <f t="shared" si="12"/>
        <v/>
      </c>
      <c r="X87" s="320" t="str">
        <f t="shared" si="13"/>
        <v/>
      </c>
      <c r="Y87" s="320" t="str">
        <f t="shared" si="14"/>
        <v>ü</v>
      </c>
    </row>
    <row r="88" spans="1:25" ht="25.5" customHeight="1">
      <c r="A88" s="307">
        <f t="shared" ref="A88:A95" si="15">A87+1</f>
        <v>66</v>
      </c>
      <c r="B88" s="307">
        <v>3</v>
      </c>
      <c r="C88" s="335"/>
      <c r="D88" s="390" t="s">
        <v>2023</v>
      </c>
      <c r="E88" s="407">
        <v>1050000</v>
      </c>
      <c r="F88" s="325" t="s">
        <v>1249</v>
      </c>
      <c r="G88" s="326">
        <v>0</v>
      </c>
      <c r="H88" s="327">
        <v>0</v>
      </c>
      <c r="I88" s="327">
        <v>0</v>
      </c>
      <c r="J88" s="327">
        <v>0</v>
      </c>
      <c r="K88" s="328">
        <v>0</v>
      </c>
      <c r="L88" s="326">
        <v>0</v>
      </c>
      <c r="M88" s="327">
        <v>0</v>
      </c>
      <c r="N88" s="328">
        <v>0</v>
      </c>
      <c r="O88" s="326">
        <v>0</v>
      </c>
      <c r="P88" s="327">
        <v>0</v>
      </c>
      <c r="Q88" s="328">
        <v>0</v>
      </c>
      <c r="R88" s="326">
        <v>0</v>
      </c>
      <c r="S88" s="329">
        <v>0</v>
      </c>
      <c r="T88" s="325">
        <v>0</v>
      </c>
      <c r="U88" s="392" t="s">
        <v>2022</v>
      </c>
      <c r="V88" s="320" t="str">
        <f t="shared" si="11"/>
        <v/>
      </c>
      <c r="W88" s="320" t="str">
        <f t="shared" si="12"/>
        <v/>
      </c>
      <c r="X88" s="320" t="str">
        <f t="shared" si="13"/>
        <v/>
      </c>
      <c r="Y88" s="320" t="str">
        <f t="shared" si="14"/>
        <v>ü</v>
      </c>
    </row>
    <row r="89" spans="1:25" ht="25.5" customHeight="1">
      <c r="A89" s="307">
        <f t="shared" si="15"/>
        <v>67</v>
      </c>
      <c r="B89" s="307">
        <v>3</v>
      </c>
      <c r="C89" s="335"/>
      <c r="D89" s="408" t="s">
        <v>2024</v>
      </c>
      <c r="E89" s="407">
        <v>773400</v>
      </c>
      <c r="F89" s="325" t="s">
        <v>1249</v>
      </c>
      <c r="G89" s="326">
        <v>0</v>
      </c>
      <c r="H89" s="327">
        <v>0</v>
      </c>
      <c r="I89" s="327">
        <v>0</v>
      </c>
      <c r="J89" s="327">
        <v>0</v>
      </c>
      <c r="K89" s="328">
        <v>0</v>
      </c>
      <c r="L89" s="326">
        <v>0</v>
      </c>
      <c r="M89" s="327">
        <v>0</v>
      </c>
      <c r="N89" s="328">
        <v>0</v>
      </c>
      <c r="O89" s="326">
        <v>0</v>
      </c>
      <c r="P89" s="327">
        <v>0</v>
      </c>
      <c r="Q89" s="328">
        <v>0</v>
      </c>
      <c r="R89" s="326">
        <v>0</v>
      </c>
      <c r="S89" s="329">
        <v>0</v>
      </c>
      <c r="T89" s="325">
        <v>0</v>
      </c>
      <c r="U89" s="392" t="s">
        <v>2025</v>
      </c>
      <c r="V89" s="320" t="str">
        <f t="shared" si="11"/>
        <v/>
      </c>
      <c r="W89" s="320" t="str">
        <f t="shared" si="12"/>
        <v/>
      </c>
      <c r="X89" s="320" t="str">
        <f t="shared" si="13"/>
        <v/>
      </c>
      <c r="Y89" s="320" t="str">
        <f t="shared" si="14"/>
        <v>ü</v>
      </c>
    </row>
    <row r="90" spans="1:25" ht="25.5" customHeight="1">
      <c r="A90" s="307">
        <f t="shared" si="15"/>
        <v>68</v>
      </c>
      <c r="B90" s="307">
        <v>3</v>
      </c>
      <c r="C90" s="335"/>
      <c r="D90" s="406" t="s">
        <v>401</v>
      </c>
      <c r="E90" s="405">
        <v>612000</v>
      </c>
      <c r="F90" s="312" t="s">
        <v>1249</v>
      </c>
      <c r="G90" s="313">
        <v>1</v>
      </c>
      <c r="H90" s="314">
        <v>0</v>
      </c>
      <c r="I90" s="314">
        <v>0</v>
      </c>
      <c r="J90" s="314">
        <v>0</v>
      </c>
      <c r="K90" s="315">
        <v>0</v>
      </c>
      <c r="L90" s="313">
        <v>1</v>
      </c>
      <c r="M90" s="314">
        <v>1</v>
      </c>
      <c r="N90" s="315">
        <v>1</v>
      </c>
      <c r="O90" s="313">
        <v>0</v>
      </c>
      <c r="P90" s="314">
        <v>1</v>
      </c>
      <c r="Q90" s="315">
        <v>1</v>
      </c>
      <c r="R90" s="313">
        <v>0</v>
      </c>
      <c r="S90" s="316">
        <v>0</v>
      </c>
      <c r="T90" s="312">
        <v>0</v>
      </c>
      <c r="U90" s="321" t="s">
        <v>402</v>
      </c>
      <c r="V90" s="320" t="str">
        <f t="shared" si="11"/>
        <v/>
      </c>
      <c r="W90" s="320" t="str">
        <f t="shared" si="12"/>
        <v/>
      </c>
      <c r="X90" s="320" t="str">
        <f t="shared" si="13"/>
        <v/>
      </c>
      <c r="Y90" s="320" t="str">
        <f t="shared" si="14"/>
        <v>ü</v>
      </c>
    </row>
    <row r="91" spans="1:25" ht="25.5" customHeight="1">
      <c r="A91" s="307">
        <f t="shared" si="15"/>
        <v>69</v>
      </c>
      <c r="B91" s="307">
        <v>3</v>
      </c>
      <c r="C91" s="335"/>
      <c r="D91" s="366" t="s">
        <v>403</v>
      </c>
      <c r="E91" s="409">
        <v>1286400</v>
      </c>
      <c r="F91" s="315" t="s">
        <v>1250</v>
      </c>
      <c r="G91" s="313">
        <v>1</v>
      </c>
      <c r="H91" s="314">
        <v>1</v>
      </c>
      <c r="I91" s="314">
        <v>0</v>
      </c>
      <c r="J91" s="314">
        <v>0</v>
      </c>
      <c r="K91" s="314">
        <v>0</v>
      </c>
      <c r="L91" s="313">
        <v>1</v>
      </c>
      <c r="M91" s="314">
        <v>1</v>
      </c>
      <c r="N91" s="315">
        <v>1</v>
      </c>
      <c r="O91" s="313">
        <v>1</v>
      </c>
      <c r="P91" s="314">
        <v>1</v>
      </c>
      <c r="Q91" s="316">
        <v>1</v>
      </c>
      <c r="R91" s="317">
        <v>1</v>
      </c>
      <c r="S91" s="316">
        <v>1</v>
      </c>
      <c r="T91" s="312">
        <v>1</v>
      </c>
      <c r="U91" s="321" t="s">
        <v>404</v>
      </c>
      <c r="V91" s="320" t="str">
        <f t="shared" si="11"/>
        <v>ü</v>
      </c>
      <c r="W91" s="320" t="str">
        <f t="shared" si="12"/>
        <v/>
      </c>
      <c r="X91" s="320" t="str">
        <f t="shared" si="13"/>
        <v/>
      </c>
      <c r="Y91" s="320" t="str">
        <f t="shared" si="14"/>
        <v/>
      </c>
    </row>
    <row r="92" spans="1:25" ht="25.5" customHeight="1">
      <c r="A92" s="307">
        <f t="shared" si="15"/>
        <v>70</v>
      </c>
      <c r="B92" s="307">
        <v>3</v>
      </c>
      <c r="C92" s="335"/>
      <c r="D92" s="390" t="s">
        <v>405</v>
      </c>
      <c r="E92" s="407">
        <v>600000</v>
      </c>
      <c r="F92" s="325" t="s">
        <v>1249</v>
      </c>
      <c r="G92" s="326">
        <v>0</v>
      </c>
      <c r="H92" s="327">
        <v>0</v>
      </c>
      <c r="I92" s="327">
        <v>0</v>
      </c>
      <c r="J92" s="327">
        <v>0</v>
      </c>
      <c r="K92" s="328">
        <v>0</v>
      </c>
      <c r="L92" s="326">
        <v>0</v>
      </c>
      <c r="M92" s="327">
        <v>0</v>
      </c>
      <c r="N92" s="328">
        <v>0</v>
      </c>
      <c r="O92" s="326">
        <v>0</v>
      </c>
      <c r="P92" s="327">
        <v>0</v>
      </c>
      <c r="Q92" s="328">
        <v>0</v>
      </c>
      <c r="R92" s="326">
        <v>0</v>
      </c>
      <c r="S92" s="329">
        <v>0</v>
      </c>
      <c r="T92" s="325">
        <v>0</v>
      </c>
      <c r="U92" s="392" t="s">
        <v>2022</v>
      </c>
      <c r="V92" s="320" t="str">
        <f t="shared" si="11"/>
        <v/>
      </c>
      <c r="W92" s="320" t="str">
        <f t="shared" si="12"/>
        <v/>
      </c>
      <c r="X92" s="320" t="str">
        <f t="shared" si="13"/>
        <v/>
      </c>
      <c r="Y92" s="320" t="str">
        <f t="shared" si="14"/>
        <v>ü</v>
      </c>
    </row>
    <row r="93" spans="1:25" ht="25.5" customHeight="1">
      <c r="A93" s="307">
        <f t="shared" si="15"/>
        <v>71</v>
      </c>
      <c r="B93" s="307">
        <v>3</v>
      </c>
      <c r="C93" s="335"/>
      <c r="D93" s="410" t="s">
        <v>406</v>
      </c>
      <c r="E93" s="405">
        <v>2000000</v>
      </c>
      <c r="F93" s="312" t="s">
        <v>1249</v>
      </c>
      <c r="G93" s="313">
        <v>1</v>
      </c>
      <c r="H93" s="314">
        <v>0</v>
      </c>
      <c r="I93" s="314">
        <v>0</v>
      </c>
      <c r="J93" s="314">
        <v>0</v>
      </c>
      <c r="K93" s="315">
        <v>0</v>
      </c>
      <c r="L93" s="313">
        <v>1</v>
      </c>
      <c r="M93" s="314">
        <v>1</v>
      </c>
      <c r="N93" s="315">
        <v>1</v>
      </c>
      <c r="O93" s="313">
        <v>0</v>
      </c>
      <c r="P93" s="314">
        <v>1</v>
      </c>
      <c r="Q93" s="315">
        <v>1</v>
      </c>
      <c r="R93" s="313">
        <v>0</v>
      </c>
      <c r="S93" s="316">
        <v>0</v>
      </c>
      <c r="T93" s="312">
        <v>0</v>
      </c>
      <c r="U93" s="321" t="s">
        <v>407</v>
      </c>
      <c r="V93" s="320" t="str">
        <f t="shared" si="11"/>
        <v/>
      </c>
      <c r="W93" s="320" t="str">
        <f t="shared" si="12"/>
        <v/>
      </c>
      <c r="X93" s="320" t="str">
        <f t="shared" si="13"/>
        <v/>
      </c>
      <c r="Y93" s="320" t="str">
        <f t="shared" si="14"/>
        <v>ü</v>
      </c>
    </row>
    <row r="94" spans="1:25" ht="25.5" customHeight="1">
      <c r="A94" s="307">
        <f t="shared" si="15"/>
        <v>72</v>
      </c>
      <c r="B94" s="307">
        <v>3</v>
      </c>
      <c r="C94" s="335"/>
      <c r="D94" s="403" t="s">
        <v>408</v>
      </c>
      <c r="E94" s="405">
        <v>20000000</v>
      </c>
      <c r="F94" s="312" t="s">
        <v>1249</v>
      </c>
      <c r="G94" s="313">
        <v>1</v>
      </c>
      <c r="H94" s="314">
        <v>0</v>
      </c>
      <c r="I94" s="314">
        <v>0</v>
      </c>
      <c r="J94" s="314">
        <v>0</v>
      </c>
      <c r="K94" s="315">
        <v>0</v>
      </c>
      <c r="L94" s="313">
        <v>1</v>
      </c>
      <c r="M94" s="314">
        <v>1</v>
      </c>
      <c r="N94" s="315">
        <v>1</v>
      </c>
      <c r="O94" s="313">
        <v>0</v>
      </c>
      <c r="P94" s="314">
        <v>1</v>
      </c>
      <c r="Q94" s="315">
        <v>1</v>
      </c>
      <c r="R94" s="313">
        <v>0</v>
      </c>
      <c r="S94" s="316">
        <v>0</v>
      </c>
      <c r="T94" s="312">
        <v>0</v>
      </c>
      <c r="U94" s="321" t="s">
        <v>407</v>
      </c>
      <c r="V94" s="320" t="str">
        <f t="shared" si="11"/>
        <v/>
      </c>
      <c r="W94" s="320" t="str">
        <f t="shared" si="12"/>
        <v/>
      </c>
      <c r="X94" s="320" t="str">
        <f t="shared" si="13"/>
        <v/>
      </c>
      <c r="Y94" s="320" t="str">
        <f t="shared" si="14"/>
        <v>ü</v>
      </c>
    </row>
    <row r="95" spans="1:25" ht="25.5" customHeight="1">
      <c r="A95" s="307">
        <f t="shared" si="15"/>
        <v>73</v>
      </c>
      <c r="B95" s="307">
        <v>3</v>
      </c>
      <c r="C95" s="335"/>
      <c r="D95" s="403" t="s">
        <v>409</v>
      </c>
      <c r="E95" s="405">
        <v>2000000</v>
      </c>
      <c r="F95" s="312" t="s">
        <v>1248</v>
      </c>
      <c r="G95" s="313">
        <v>1</v>
      </c>
      <c r="H95" s="314">
        <v>1</v>
      </c>
      <c r="I95" s="314">
        <v>0</v>
      </c>
      <c r="J95" s="314">
        <v>0</v>
      </c>
      <c r="K95" s="315">
        <v>0</v>
      </c>
      <c r="L95" s="313">
        <v>1</v>
      </c>
      <c r="M95" s="314">
        <v>1</v>
      </c>
      <c r="N95" s="315">
        <v>1</v>
      </c>
      <c r="O95" s="313">
        <v>0</v>
      </c>
      <c r="P95" s="314">
        <v>1</v>
      </c>
      <c r="Q95" s="315">
        <v>1</v>
      </c>
      <c r="R95" s="313">
        <v>1</v>
      </c>
      <c r="S95" s="316">
        <v>1</v>
      </c>
      <c r="T95" s="312">
        <v>1</v>
      </c>
      <c r="U95" s="321" t="s">
        <v>410</v>
      </c>
      <c r="V95" s="320" t="str">
        <f t="shared" si="11"/>
        <v/>
      </c>
      <c r="W95" s="320" t="str">
        <f t="shared" si="12"/>
        <v>ü</v>
      </c>
      <c r="X95" s="320" t="str">
        <f t="shared" si="13"/>
        <v/>
      </c>
      <c r="Y95" s="320" t="str">
        <f t="shared" si="14"/>
        <v/>
      </c>
    </row>
    <row r="96" spans="1:25" ht="28.5">
      <c r="A96" s="307"/>
      <c r="B96" s="307"/>
      <c r="C96" s="335" t="s">
        <v>411</v>
      </c>
      <c r="D96" s="397" t="s">
        <v>412</v>
      </c>
      <c r="E96" s="398">
        <v>750000</v>
      </c>
      <c r="F96" s="378"/>
      <c r="G96" s="376"/>
      <c r="H96" s="377"/>
      <c r="I96" s="377"/>
      <c r="J96" s="377"/>
      <c r="K96" s="378"/>
      <c r="L96" s="376"/>
      <c r="M96" s="377"/>
      <c r="N96" s="378"/>
      <c r="O96" s="376"/>
      <c r="P96" s="377"/>
      <c r="Q96" s="378"/>
      <c r="R96" s="376"/>
      <c r="S96" s="379"/>
      <c r="T96" s="333"/>
      <c r="U96" s="321"/>
      <c r="V96" s="320" t="str">
        <f t="shared" si="11"/>
        <v/>
      </c>
      <c r="W96" s="320" t="str">
        <f t="shared" si="12"/>
        <v/>
      </c>
      <c r="X96" s="320" t="str">
        <f t="shared" si="13"/>
        <v/>
      </c>
      <c r="Y96" s="320" t="str">
        <f t="shared" si="14"/>
        <v/>
      </c>
    </row>
    <row r="97" spans="1:25" ht="25.5" customHeight="1">
      <c r="A97" s="307">
        <v>74</v>
      </c>
      <c r="B97" s="307">
        <v>4</v>
      </c>
      <c r="C97" s="335"/>
      <c r="D97" s="383" t="s">
        <v>413</v>
      </c>
      <c r="E97" s="411">
        <v>750000</v>
      </c>
      <c r="F97" s="312" t="s">
        <v>1249</v>
      </c>
      <c r="G97" s="313">
        <v>1</v>
      </c>
      <c r="H97" s="314">
        <v>0</v>
      </c>
      <c r="I97" s="314">
        <v>0</v>
      </c>
      <c r="J97" s="314">
        <v>0</v>
      </c>
      <c r="K97" s="315">
        <v>0</v>
      </c>
      <c r="L97" s="313">
        <v>1</v>
      </c>
      <c r="M97" s="314">
        <v>1</v>
      </c>
      <c r="N97" s="315">
        <v>1</v>
      </c>
      <c r="O97" s="313">
        <v>0</v>
      </c>
      <c r="P97" s="314">
        <v>1</v>
      </c>
      <c r="Q97" s="315">
        <v>1</v>
      </c>
      <c r="R97" s="313">
        <v>0</v>
      </c>
      <c r="S97" s="316">
        <v>0</v>
      </c>
      <c r="T97" s="312">
        <v>0</v>
      </c>
      <c r="U97" s="321" t="s">
        <v>414</v>
      </c>
      <c r="V97" s="320" t="str">
        <f t="shared" si="11"/>
        <v/>
      </c>
      <c r="W97" s="320" t="str">
        <f t="shared" si="12"/>
        <v/>
      </c>
      <c r="X97" s="320" t="str">
        <f t="shared" si="13"/>
        <v/>
      </c>
      <c r="Y97" s="320" t="str">
        <f t="shared" si="14"/>
        <v>ü</v>
      </c>
    </row>
    <row r="98" spans="1:25" ht="25.5" customHeight="1">
      <c r="A98" s="307">
        <f>A97+1</f>
        <v>75</v>
      </c>
      <c r="B98" s="307">
        <v>4</v>
      </c>
      <c r="C98" s="335"/>
      <c r="D98" s="383" t="s">
        <v>415</v>
      </c>
      <c r="E98" s="411">
        <v>1500000</v>
      </c>
      <c r="F98" s="312" t="s">
        <v>1249</v>
      </c>
      <c r="G98" s="313">
        <v>1</v>
      </c>
      <c r="H98" s="314">
        <v>0</v>
      </c>
      <c r="I98" s="314">
        <v>0</v>
      </c>
      <c r="J98" s="314">
        <v>0</v>
      </c>
      <c r="K98" s="315">
        <v>0</v>
      </c>
      <c r="L98" s="313">
        <v>1</v>
      </c>
      <c r="M98" s="314">
        <v>1</v>
      </c>
      <c r="N98" s="315">
        <v>1</v>
      </c>
      <c r="O98" s="313">
        <v>0</v>
      </c>
      <c r="P98" s="314">
        <v>1</v>
      </c>
      <c r="Q98" s="315">
        <v>1</v>
      </c>
      <c r="R98" s="313">
        <v>0</v>
      </c>
      <c r="S98" s="316">
        <v>0</v>
      </c>
      <c r="T98" s="312">
        <v>0</v>
      </c>
      <c r="U98" s="321" t="s">
        <v>416</v>
      </c>
      <c r="V98" s="320" t="str">
        <f t="shared" si="11"/>
        <v/>
      </c>
      <c r="W98" s="320" t="str">
        <f t="shared" si="12"/>
        <v/>
      </c>
      <c r="X98" s="320" t="str">
        <f t="shared" si="13"/>
        <v/>
      </c>
      <c r="Y98" s="320" t="str">
        <f t="shared" si="14"/>
        <v>ü</v>
      </c>
    </row>
    <row r="99" spans="1:25" ht="25.5" customHeight="1">
      <c r="A99" s="307">
        <f>A98+1</f>
        <v>76</v>
      </c>
      <c r="B99" s="307">
        <v>4</v>
      </c>
      <c r="C99" s="335"/>
      <c r="D99" s="340" t="s">
        <v>417</v>
      </c>
      <c r="E99" s="412">
        <v>2000000</v>
      </c>
      <c r="F99" s="312" t="s">
        <v>1249</v>
      </c>
      <c r="G99" s="313">
        <v>1</v>
      </c>
      <c r="H99" s="314">
        <v>0</v>
      </c>
      <c r="I99" s="314">
        <v>0</v>
      </c>
      <c r="J99" s="314">
        <v>0</v>
      </c>
      <c r="K99" s="315">
        <v>0</v>
      </c>
      <c r="L99" s="313">
        <v>1</v>
      </c>
      <c r="M99" s="314">
        <v>1</v>
      </c>
      <c r="N99" s="315">
        <v>1</v>
      </c>
      <c r="O99" s="313">
        <v>0</v>
      </c>
      <c r="P99" s="314">
        <v>1</v>
      </c>
      <c r="Q99" s="315">
        <v>1</v>
      </c>
      <c r="R99" s="313">
        <v>0</v>
      </c>
      <c r="S99" s="316">
        <v>0</v>
      </c>
      <c r="T99" s="312">
        <v>0</v>
      </c>
      <c r="U99" s="321" t="s">
        <v>1512</v>
      </c>
      <c r="V99" s="320" t="str">
        <f t="shared" si="11"/>
        <v/>
      </c>
      <c r="W99" s="320" t="str">
        <f t="shared" si="12"/>
        <v/>
      </c>
      <c r="X99" s="320" t="str">
        <f t="shared" si="13"/>
        <v/>
      </c>
      <c r="Y99" s="320" t="str">
        <f t="shared" si="14"/>
        <v>ü</v>
      </c>
    </row>
    <row r="100" spans="1:25" ht="25.5" customHeight="1">
      <c r="A100" s="307"/>
      <c r="B100" s="307"/>
      <c r="C100" s="335"/>
      <c r="D100" s="397" t="s">
        <v>418</v>
      </c>
      <c r="E100" s="398">
        <v>8600000</v>
      </c>
      <c r="F100" s="378"/>
      <c r="G100" s="376"/>
      <c r="H100" s="377"/>
      <c r="I100" s="377"/>
      <c r="J100" s="377"/>
      <c r="K100" s="378"/>
      <c r="L100" s="376"/>
      <c r="M100" s="377"/>
      <c r="N100" s="378"/>
      <c r="O100" s="376"/>
      <c r="P100" s="377"/>
      <c r="Q100" s="378"/>
      <c r="R100" s="376"/>
      <c r="S100" s="379"/>
      <c r="T100" s="333"/>
      <c r="U100" s="321"/>
      <c r="V100" s="320" t="str">
        <f t="shared" si="11"/>
        <v/>
      </c>
      <c r="W100" s="320" t="str">
        <f t="shared" si="12"/>
        <v/>
      </c>
      <c r="X100" s="320" t="str">
        <f t="shared" si="13"/>
        <v/>
      </c>
      <c r="Y100" s="320" t="str">
        <f t="shared" si="14"/>
        <v/>
      </c>
    </row>
    <row r="101" spans="1:25" ht="25.5" customHeight="1">
      <c r="A101" s="307">
        <v>77</v>
      </c>
      <c r="B101" s="307">
        <v>4</v>
      </c>
      <c r="C101" s="335"/>
      <c r="D101" s="413" t="s">
        <v>419</v>
      </c>
      <c r="E101" s="411">
        <v>8600000</v>
      </c>
      <c r="F101" s="312" t="s">
        <v>1249</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21" t="s">
        <v>420</v>
      </c>
      <c r="V101" s="320" t="str">
        <f t="shared" si="11"/>
        <v/>
      </c>
      <c r="W101" s="320" t="str">
        <f t="shared" si="12"/>
        <v/>
      </c>
      <c r="X101" s="320" t="str">
        <f t="shared" si="13"/>
        <v/>
      </c>
      <c r="Y101" s="320" t="str">
        <f t="shared" si="14"/>
        <v>ü</v>
      </c>
    </row>
    <row r="102" spans="1:25" ht="25.5" customHeight="1">
      <c r="A102" s="307"/>
      <c r="B102" s="307"/>
      <c r="C102" s="335"/>
      <c r="D102" s="397" t="s">
        <v>421</v>
      </c>
      <c r="E102" s="414">
        <f>SUM(E103:E105)</f>
        <v>9205000</v>
      </c>
      <c r="F102" s="378"/>
      <c r="G102" s="376"/>
      <c r="H102" s="377"/>
      <c r="I102" s="377"/>
      <c r="J102" s="377"/>
      <c r="K102" s="378"/>
      <c r="L102" s="376"/>
      <c r="M102" s="377"/>
      <c r="N102" s="378"/>
      <c r="O102" s="376"/>
      <c r="P102" s="377"/>
      <c r="Q102" s="378"/>
      <c r="R102" s="376"/>
      <c r="S102" s="379"/>
      <c r="T102" s="333"/>
      <c r="U102" s="321"/>
      <c r="V102" s="320" t="str">
        <f t="shared" si="11"/>
        <v/>
      </c>
      <c r="W102" s="320" t="str">
        <f t="shared" si="12"/>
        <v/>
      </c>
      <c r="X102" s="320" t="str">
        <f t="shared" si="13"/>
        <v/>
      </c>
      <c r="Y102" s="320" t="str">
        <f t="shared" si="14"/>
        <v/>
      </c>
    </row>
    <row r="103" spans="1:25" ht="28.5">
      <c r="A103" s="307">
        <v>78</v>
      </c>
      <c r="B103" s="307">
        <v>4</v>
      </c>
      <c r="C103" s="335"/>
      <c r="D103" s="413" t="s">
        <v>422</v>
      </c>
      <c r="E103" s="415">
        <v>1545000</v>
      </c>
      <c r="F103" s="315" t="s">
        <v>1250</v>
      </c>
      <c r="G103" s="313">
        <v>1</v>
      </c>
      <c r="H103" s="314">
        <v>1</v>
      </c>
      <c r="I103" s="314">
        <v>0</v>
      </c>
      <c r="J103" s="314">
        <v>0</v>
      </c>
      <c r="K103" s="314">
        <v>0</v>
      </c>
      <c r="L103" s="313">
        <v>1</v>
      </c>
      <c r="M103" s="314">
        <v>1</v>
      </c>
      <c r="N103" s="315">
        <v>1</v>
      </c>
      <c r="O103" s="313">
        <v>1</v>
      </c>
      <c r="P103" s="314">
        <v>1</v>
      </c>
      <c r="Q103" s="316">
        <v>1</v>
      </c>
      <c r="R103" s="317">
        <v>1</v>
      </c>
      <c r="S103" s="316">
        <v>1</v>
      </c>
      <c r="T103" s="312">
        <v>1</v>
      </c>
      <c r="U103" s="321" t="s">
        <v>423</v>
      </c>
      <c r="V103" s="320" t="str">
        <f t="shared" si="11"/>
        <v>ü</v>
      </c>
      <c r="W103" s="320" t="str">
        <f t="shared" si="12"/>
        <v/>
      </c>
      <c r="X103" s="320" t="str">
        <f t="shared" si="13"/>
        <v/>
      </c>
      <c r="Y103" s="320" t="str">
        <f t="shared" si="14"/>
        <v/>
      </c>
    </row>
    <row r="104" spans="1:25" ht="28.5">
      <c r="A104" s="307">
        <f>A103+1</f>
        <v>79</v>
      </c>
      <c r="B104" s="307">
        <v>4</v>
      </c>
      <c r="C104" s="335"/>
      <c r="D104" s="413" t="s">
        <v>424</v>
      </c>
      <c r="E104" s="415">
        <v>4660000</v>
      </c>
      <c r="F104" s="315" t="s">
        <v>1250</v>
      </c>
      <c r="G104" s="313">
        <v>1</v>
      </c>
      <c r="H104" s="314">
        <v>1</v>
      </c>
      <c r="I104" s="314">
        <v>0</v>
      </c>
      <c r="J104" s="314">
        <v>0</v>
      </c>
      <c r="K104" s="314">
        <v>0</v>
      </c>
      <c r="L104" s="313">
        <v>1</v>
      </c>
      <c r="M104" s="314">
        <v>1</v>
      </c>
      <c r="N104" s="315">
        <v>1</v>
      </c>
      <c r="O104" s="313">
        <v>0</v>
      </c>
      <c r="P104" s="314">
        <v>1</v>
      </c>
      <c r="Q104" s="316">
        <v>1</v>
      </c>
      <c r="R104" s="317">
        <v>1</v>
      </c>
      <c r="S104" s="316">
        <v>1</v>
      </c>
      <c r="T104" s="312">
        <v>1</v>
      </c>
      <c r="U104" s="321" t="s">
        <v>423</v>
      </c>
      <c r="V104" s="320" t="str">
        <f t="shared" ref="V104:V131" si="16">IF($F104="Y",$Z$4,"")</f>
        <v>ü</v>
      </c>
      <c r="W104" s="320" t="str">
        <f t="shared" ref="W104:W131" si="17">IF(F104="F",$Z$4,"")</f>
        <v/>
      </c>
      <c r="X104" s="320" t="str">
        <f t="shared" ref="X104:X131" si="18">IF(F104="L",$Z$4,"")</f>
        <v/>
      </c>
      <c r="Y104" s="320" t="str">
        <f t="shared" ref="Y104:Y131" si="19">IF(F104="N",$Z$4,"")</f>
        <v/>
      </c>
    </row>
    <row r="105" spans="1:25" ht="25.5" customHeight="1">
      <c r="A105" s="307">
        <f>A104+1</f>
        <v>80</v>
      </c>
      <c r="B105" s="307">
        <v>4</v>
      </c>
      <c r="C105" s="335"/>
      <c r="D105" s="403" t="s">
        <v>425</v>
      </c>
      <c r="E105" s="416">
        <v>3000000</v>
      </c>
      <c r="F105" s="315" t="s">
        <v>1250</v>
      </c>
      <c r="G105" s="313">
        <v>1</v>
      </c>
      <c r="H105" s="314">
        <v>1</v>
      </c>
      <c r="I105" s="314">
        <v>0</v>
      </c>
      <c r="J105" s="314">
        <v>0</v>
      </c>
      <c r="K105" s="314">
        <v>0</v>
      </c>
      <c r="L105" s="313">
        <v>1</v>
      </c>
      <c r="M105" s="314">
        <v>1</v>
      </c>
      <c r="N105" s="315">
        <v>1</v>
      </c>
      <c r="O105" s="313">
        <v>0</v>
      </c>
      <c r="P105" s="314">
        <v>1</v>
      </c>
      <c r="Q105" s="316">
        <v>1</v>
      </c>
      <c r="R105" s="317">
        <v>1</v>
      </c>
      <c r="S105" s="316">
        <v>1</v>
      </c>
      <c r="T105" s="312">
        <v>1</v>
      </c>
      <c r="U105" s="321" t="s">
        <v>423</v>
      </c>
      <c r="V105" s="320" t="str">
        <f t="shared" si="16"/>
        <v>ü</v>
      </c>
      <c r="W105" s="320" t="str">
        <f t="shared" si="17"/>
        <v/>
      </c>
      <c r="X105" s="320" t="str">
        <f t="shared" si="18"/>
        <v/>
      </c>
      <c r="Y105" s="320" t="str">
        <f t="shared" si="19"/>
        <v/>
      </c>
    </row>
    <row r="106" spans="1:25" ht="28.5">
      <c r="A106" s="307"/>
      <c r="B106" s="307"/>
      <c r="C106" s="335"/>
      <c r="D106" s="397" t="s">
        <v>426</v>
      </c>
      <c r="E106" s="398">
        <f>SUM(E107:E110)</f>
        <v>2500000</v>
      </c>
      <c r="F106" s="333"/>
      <c r="G106" s="417"/>
      <c r="H106" s="377"/>
      <c r="I106" s="377"/>
      <c r="J106" s="377"/>
      <c r="K106" s="379"/>
      <c r="L106" s="417"/>
      <c r="M106" s="377"/>
      <c r="N106" s="379"/>
      <c r="O106" s="417"/>
      <c r="P106" s="377"/>
      <c r="Q106" s="418"/>
      <c r="R106" s="417"/>
      <c r="S106" s="379"/>
      <c r="T106" s="333"/>
      <c r="U106" s="333"/>
      <c r="V106" s="320" t="str">
        <f t="shared" si="16"/>
        <v/>
      </c>
      <c r="W106" s="320" t="str">
        <f t="shared" si="17"/>
        <v/>
      </c>
      <c r="X106" s="320" t="str">
        <f t="shared" si="18"/>
        <v/>
      </c>
      <c r="Y106" s="320" t="str">
        <f t="shared" si="19"/>
        <v/>
      </c>
    </row>
    <row r="107" spans="1:25" ht="25.5" customHeight="1">
      <c r="A107" s="307"/>
      <c r="B107" s="307"/>
      <c r="C107" s="335"/>
      <c r="D107" s="397" t="s">
        <v>427</v>
      </c>
      <c r="E107" s="398">
        <f>SUM(E108:E110)</f>
        <v>1250000</v>
      </c>
      <c r="F107" s="333"/>
      <c r="G107" s="417"/>
      <c r="H107" s="377"/>
      <c r="I107" s="377"/>
      <c r="J107" s="377"/>
      <c r="K107" s="379"/>
      <c r="L107" s="417"/>
      <c r="M107" s="377"/>
      <c r="N107" s="379"/>
      <c r="O107" s="417"/>
      <c r="P107" s="377"/>
      <c r="Q107" s="418"/>
      <c r="R107" s="417"/>
      <c r="S107" s="379"/>
      <c r="T107" s="333"/>
      <c r="U107" s="333"/>
      <c r="V107" s="320" t="str">
        <f t="shared" si="16"/>
        <v/>
      </c>
      <c r="W107" s="320" t="str">
        <f t="shared" si="17"/>
        <v/>
      </c>
      <c r="X107" s="320" t="str">
        <f t="shared" si="18"/>
        <v/>
      </c>
      <c r="Y107" s="320" t="str">
        <f t="shared" si="19"/>
        <v/>
      </c>
    </row>
    <row r="108" spans="1:25" s="78" customFormat="1" ht="25.5" customHeight="1">
      <c r="A108" s="307">
        <v>81</v>
      </c>
      <c r="B108" s="307">
        <v>4</v>
      </c>
      <c r="C108" s="335"/>
      <c r="D108" s="403" t="s">
        <v>428</v>
      </c>
      <c r="E108" s="416">
        <v>200000</v>
      </c>
      <c r="F108" s="312" t="s">
        <v>1249</v>
      </c>
      <c r="G108" s="313">
        <v>1</v>
      </c>
      <c r="H108" s="314">
        <v>0</v>
      </c>
      <c r="I108" s="314">
        <v>0</v>
      </c>
      <c r="J108" s="314">
        <v>0</v>
      </c>
      <c r="K108" s="315">
        <v>0</v>
      </c>
      <c r="L108" s="313">
        <v>1</v>
      </c>
      <c r="M108" s="314">
        <v>1</v>
      </c>
      <c r="N108" s="315">
        <v>1</v>
      </c>
      <c r="O108" s="313">
        <v>0</v>
      </c>
      <c r="P108" s="314">
        <v>1</v>
      </c>
      <c r="Q108" s="315">
        <v>1</v>
      </c>
      <c r="R108" s="313">
        <v>0</v>
      </c>
      <c r="S108" s="316">
        <v>0</v>
      </c>
      <c r="T108" s="312">
        <v>0</v>
      </c>
      <c r="U108" s="321" t="s">
        <v>1512</v>
      </c>
      <c r="V108" s="320" t="str">
        <f t="shared" si="16"/>
        <v/>
      </c>
      <c r="W108" s="320" t="str">
        <f t="shared" si="17"/>
        <v/>
      </c>
      <c r="X108" s="320" t="str">
        <f t="shared" si="18"/>
        <v/>
      </c>
      <c r="Y108" s="320" t="str">
        <f t="shared" si="19"/>
        <v>ü</v>
      </c>
    </row>
    <row r="109" spans="1:25" s="78" customFormat="1" ht="25.5" customHeight="1">
      <c r="A109" s="307">
        <f>A108+1</f>
        <v>82</v>
      </c>
      <c r="B109" s="307">
        <v>4</v>
      </c>
      <c r="C109" s="335"/>
      <c r="D109" s="323" t="s">
        <v>429</v>
      </c>
      <c r="E109" s="396">
        <v>400000</v>
      </c>
      <c r="F109" s="325" t="s">
        <v>1249</v>
      </c>
      <c r="G109" s="326">
        <v>0</v>
      </c>
      <c r="H109" s="327">
        <v>0</v>
      </c>
      <c r="I109" s="327">
        <v>0</v>
      </c>
      <c r="J109" s="327">
        <v>0</v>
      </c>
      <c r="K109" s="328">
        <v>0</v>
      </c>
      <c r="L109" s="326">
        <v>0</v>
      </c>
      <c r="M109" s="327">
        <v>0</v>
      </c>
      <c r="N109" s="328">
        <v>0</v>
      </c>
      <c r="O109" s="326">
        <v>0</v>
      </c>
      <c r="P109" s="327">
        <v>0</v>
      </c>
      <c r="Q109" s="328">
        <v>0</v>
      </c>
      <c r="R109" s="326">
        <v>0</v>
      </c>
      <c r="S109" s="329">
        <v>0</v>
      </c>
      <c r="T109" s="325">
        <v>0</v>
      </c>
      <c r="U109" s="392" t="s">
        <v>2025</v>
      </c>
      <c r="V109" s="320" t="str">
        <f t="shared" si="16"/>
        <v/>
      </c>
      <c r="W109" s="320" t="str">
        <f t="shared" si="17"/>
        <v/>
      </c>
      <c r="X109" s="320" t="str">
        <f t="shared" si="18"/>
        <v/>
      </c>
      <c r="Y109" s="320" t="str">
        <f t="shared" si="19"/>
        <v>ü</v>
      </c>
    </row>
    <row r="110" spans="1:25" s="78" customFormat="1" ht="25.5" customHeight="1">
      <c r="A110" s="307">
        <f>A109+1</f>
        <v>83</v>
      </c>
      <c r="B110" s="307">
        <v>4</v>
      </c>
      <c r="C110" s="335"/>
      <c r="D110" s="323" t="s">
        <v>430</v>
      </c>
      <c r="E110" s="396">
        <v>650000</v>
      </c>
      <c r="F110" s="325" t="s">
        <v>1249</v>
      </c>
      <c r="G110" s="326">
        <v>0</v>
      </c>
      <c r="H110" s="327">
        <v>0</v>
      </c>
      <c r="I110" s="327">
        <v>0</v>
      </c>
      <c r="J110" s="327">
        <v>0</v>
      </c>
      <c r="K110" s="328">
        <v>0</v>
      </c>
      <c r="L110" s="326">
        <v>0</v>
      </c>
      <c r="M110" s="327">
        <v>0</v>
      </c>
      <c r="N110" s="328">
        <v>0</v>
      </c>
      <c r="O110" s="326">
        <v>0</v>
      </c>
      <c r="P110" s="327">
        <v>0</v>
      </c>
      <c r="Q110" s="328">
        <v>0</v>
      </c>
      <c r="R110" s="326">
        <v>0</v>
      </c>
      <c r="S110" s="329">
        <v>0</v>
      </c>
      <c r="T110" s="325">
        <v>0</v>
      </c>
      <c r="U110" s="392" t="s">
        <v>2022</v>
      </c>
      <c r="V110" s="320" t="str">
        <f t="shared" si="16"/>
        <v/>
      </c>
      <c r="W110" s="320" t="str">
        <f t="shared" si="17"/>
        <v/>
      </c>
      <c r="X110" s="320" t="str">
        <f t="shared" si="18"/>
        <v/>
      </c>
      <c r="Y110" s="320" t="str">
        <f t="shared" si="19"/>
        <v>ü</v>
      </c>
    </row>
    <row r="111" spans="1:25" s="78" customFormat="1" ht="25.5" customHeight="1">
      <c r="A111" s="307"/>
      <c r="B111" s="307"/>
      <c r="C111" s="335"/>
      <c r="D111" s="397" t="s">
        <v>431</v>
      </c>
      <c r="E111" s="398">
        <f>SUM(E112:E113)</f>
        <v>2000000</v>
      </c>
      <c r="F111" s="333"/>
      <c r="G111" s="417"/>
      <c r="H111" s="377"/>
      <c r="I111" s="377"/>
      <c r="J111" s="377"/>
      <c r="K111" s="379"/>
      <c r="L111" s="417"/>
      <c r="M111" s="377"/>
      <c r="N111" s="379"/>
      <c r="O111" s="417"/>
      <c r="P111" s="377"/>
      <c r="Q111" s="418"/>
      <c r="R111" s="417"/>
      <c r="S111" s="379"/>
      <c r="T111" s="333"/>
      <c r="U111" s="333"/>
      <c r="V111" s="320" t="str">
        <f t="shared" si="16"/>
        <v/>
      </c>
      <c r="W111" s="320" t="str">
        <f t="shared" si="17"/>
        <v/>
      </c>
      <c r="X111" s="320" t="str">
        <f t="shared" si="18"/>
        <v/>
      </c>
      <c r="Y111" s="320" t="str">
        <f t="shared" si="19"/>
        <v/>
      </c>
    </row>
    <row r="112" spans="1:25" s="78" customFormat="1" ht="25.5" customHeight="1">
      <c r="A112" s="307">
        <v>84</v>
      </c>
      <c r="B112" s="307">
        <v>4</v>
      </c>
      <c r="C112" s="335"/>
      <c r="D112" s="413" t="s">
        <v>432</v>
      </c>
      <c r="E112" s="411">
        <v>1000000</v>
      </c>
      <c r="F112" s="312" t="s">
        <v>1249</v>
      </c>
      <c r="G112" s="313">
        <v>1</v>
      </c>
      <c r="H112" s="314">
        <v>0</v>
      </c>
      <c r="I112" s="314">
        <v>0</v>
      </c>
      <c r="J112" s="314">
        <v>0</v>
      </c>
      <c r="K112" s="315">
        <v>0</v>
      </c>
      <c r="L112" s="313">
        <v>1</v>
      </c>
      <c r="M112" s="314">
        <v>1</v>
      </c>
      <c r="N112" s="315">
        <v>1</v>
      </c>
      <c r="O112" s="313">
        <v>0</v>
      </c>
      <c r="P112" s="314">
        <v>1</v>
      </c>
      <c r="Q112" s="315">
        <v>1</v>
      </c>
      <c r="R112" s="313">
        <v>0</v>
      </c>
      <c r="S112" s="316">
        <v>0</v>
      </c>
      <c r="T112" s="312">
        <v>0</v>
      </c>
      <c r="U112" s="321" t="s">
        <v>1245</v>
      </c>
      <c r="V112" s="320" t="str">
        <f t="shared" si="16"/>
        <v/>
      </c>
      <c r="W112" s="320" t="str">
        <f t="shared" si="17"/>
        <v/>
      </c>
      <c r="X112" s="320" t="str">
        <f t="shared" si="18"/>
        <v/>
      </c>
      <c r="Y112" s="320" t="str">
        <f t="shared" si="19"/>
        <v>ü</v>
      </c>
    </row>
    <row r="113" spans="1:25" s="78" customFormat="1" ht="25.5" customHeight="1">
      <c r="A113" s="307">
        <f>A112+1</f>
        <v>85</v>
      </c>
      <c r="B113" s="307">
        <v>4</v>
      </c>
      <c r="C113" s="335"/>
      <c r="D113" s="323" t="s">
        <v>433</v>
      </c>
      <c r="E113" s="396">
        <v>1000000</v>
      </c>
      <c r="F113" s="325" t="s">
        <v>1249</v>
      </c>
      <c r="G113" s="326">
        <v>0</v>
      </c>
      <c r="H113" s="327">
        <v>0</v>
      </c>
      <c r="I113" s="327">
        <v>0</v>
      </c>
      <c r="J113" s="327">
        <v>0</v>
      </c>
      <c r="K113" s="328">
        <v>0</v>
      </c>
      <c r="L113" s="326">
        <v>0</v>
      </c>
      <c r="M113" s="327">
        <v>0</v>
      </c>
      <c r="N113" s="328">
        <v>0</v>
      </c>
      <c r="O113" s="326">
        <v>0</v>
      </c>
      <c r="P113" s="327">
        <v>0</v>
      </c>
      <c r="Q113" s="328">
        <v>0</v>
      </c>
      <c r="R113" s="326">
        <v>0</v>
      </c>
      <c r="S113" s="329">
        <v>0</v>
      </c>
      <c r="T113" s="325">
        <v>0</v>
      </c>
      <c r="U113" s="392" t="s">
        <v>2025</v>
      </c>
      <c r="V113" s="320" t="str">
        <f t="shared" si="16"/>
        <v/>
      </c>
      <c r="W113" s="320" t="str">
        <f t="shared" si="17"/>
        <v/>
      </c>
      <c r="X113" s="320" t="str">
        <f t="shared" si="18"/>
        <v/>
      </c>
      <c r="Y113" s="320" t="str">
        <f t="shared" si="19"/>
        <v>ü</v>
      </c>
    </row>
    <row r="114" spans="1:25" s="78" customFormat="1" ht="25.5" customHeight="1">
      <c r="A114" s="307"/>
      <c r="B114" s="307"/>
      <c r="C114" s="335"/>
      <c r="D114" s="367" t="s">
        <v>434</v>
      </c>
      <c r="E114" s="398">
        <f>SUM(E115:E116)</f>
        <v>6500000</v>
      </c>
      <c r="F114" s="333"/>
      <c r="G114" s="417"/>
      <c r="H114" s="377"/>
      <c r="I114" s="377"/>
      <c r="J114" s="377"/>
      <c r="K114" s="379"/>
      <c r="L114" s="417"/>
      <c r="M114" s="377"/>
      <c r="N114" s="379"/>
      <c r="O114" s="417"/>
      <c r="P114" s="377"/>
      <c r="Q114" s="418"/>
      <c r="R114" s="417"/>
      <c r="S114" s="379"/>
      <c r="T114" s="333"/>
      <c r="U114" s="333"/>
      <c r="V114" s="320" t="str">
        <f t="shared" si="16"/>
        <v/>
      </c>
      <c r="W114" s="320" t="str">
        <f t="shared" si="17"/>
        <v/>
      </c>
      <c r="X114" s="320" t="str">
        <f t="shared" si="18"/>
        <v/>
      </c>
      <c r="Y114" s="320" t="str">
        <f t="shared" si="19"/>
        <v/>
      </c>
    </row>
    <row r="115" spans="1:25" s="78" customFormat="1" ht="28.5">
      <c r="A115" s="307">
        <v>86</v>
      </c>
      <c r="B115" s="307">
        <v>5</v>
      </c>
      <c r="C115" s="335" t="s">
        <v>740</v>
      </c>
      <c r="D115" s="403" t="s">
        <v>435</v>
      </c>
      <c r="E115" s="404">
        <v>1500000</v>
      </c>
      <c r="F115" s="312" t="s">
        <v>1249</v>
      </c>
      <c r="G115" s="313">
        <v>1</v>
      </c>
      <c r="H115" s="314">
        <v>0</v>
      </c>
      <c r="I115" s="314">
        <v>0</v>
      </c>
      <c r="J115" s="314">
        <v>0</v>
      </c>
      <c r="K115" s="315">
        <v>0</v>
      </c>
      <c r="L115" s="313">
        <v>1</v>
      </c>
      <c r="M115" s="314">
        <v>1</v>
      </c>
      <c r="N115" s="315">
        <v>1</v>
      </c>
      <c r="O115" s="313">
        <v>0</v>
      </c>
      <c r="P115" s="314">
        <v>1</v>
      </c>
      <c r="Q115" s="315">
        <v>1</v>
      </c>
      <c r="R115" s="313">
        <v>0</v>
      </c>
      <c r="S115" s="316">
        <v>0</v>
      </c>
      <c r="T115" s="312">
        <v>0</v>
      </c>
      <c r="U115" s="321" t="s">
        <v>436</v>
      </c>
      <c r="V115" s="320" t="str">
        <f t="shared" si="16"/>
        <v/>
      </c>
      <c r="W115" s="320" t="str">
        <f t="shared" si="17"/>
        <v/>
      </c>
      <c r="X115" s="320" t="str">
        <f t="shared" si="18"/>
        <v/>
      </c>
      <c r="Y115" s="320" t="str">
        <f t="shared" si="19"/>
        <v>ü</v>
      </c>
    </row>
    <row r="116" spans="1:25" s="78" customFormat="1" ht="25.5" customHeight="1">
      <c r="A116" s="307">
        <f>A115+1</f>
        <v>87</v>
      </c>
      <c r="B116" s="307">
        <v>5</v>
      </c>
      <c r="C116" s="335"/>
      <c r="D116" s="390" t="s">
        <v>437</v>
      </c>
      <c r="E116" s="394">
        <v>5000000</v>
      </c>
      <c r="F116" s="328" t="s">
        <v>1250</v>
      </c>
      <c r="G116" s="419"/>
      <c r="H116" s="420"/>
      <c r="I116" s="420"/>
      <c r="J116" s="420"/>
      <c r="K116" s="421"/>
      <c r="L116" s="419"/>
      <c r="M116" s="420"/>
      <c r="N116" s="421"/>
      <c r="O116" s="419"/>
      <c r="P116" s="420"/>
      <c r="Q116" s="421"/>
      <c r="R116" s="419"/>
      <c r="S116" s="421"/>
      <c r="T116" s="422"/>
      <c r="U116" s="392" t="s">
        <v>438</v>
      </c>
      <c r="V116" s="320" t="str">
        <f t="shared" si="16"/>
        <v>ü</v>
      </c>
      <c r="W116" s="320" t="str">
        <f t="shared" si="17"/>
        <v/>
      </c>
      <c r="X116" s="320" t="str">
        <f t="shared" si="18"/>
        <v/>
      </c>
      <c r="Y116" s="320" t="str">
        <f t="shared" si="19"/>
        <v/>
      </c>
    </row>
    <row r="117" spans="1:25" s="78" customFormat="1" ht="25.5" customHeight="1">
      <c r="A117" s="307">
        <f>A116+1</f>
        <v>88</v>
      </c>
      <c r="B117" s="371">
        <v>6</v>
      </c>
      <c r="C117" s="423" t="s">
        <v>439</v>
      </c>
      <c r="D117" s="335" t="s">
        <v>440</v>
      </c>
      <c r="E117" s="424">
        <v>1000000</v>
      </c>
      <c r="F117" s="307" t="s">
        <v>1249</v>
      </c>
      <c r="G117" s="308">
        <v>1</v>
      </c>
      <c r="H117" s="369">
        <v>0</v>
      </c>
      <c r="I117" s="369">
        <v>0</v>
      </c>
      <c r="J117" s="369">
        <v>0</v>
      </c>
      <c r="K117" s="371">
        <v>0</v>
      </c>
      <c r="L117" s="308">
        <v>1</v>
      </c>
      <c r="M117" s="369">
        <v>1</v>
      </c>
      <c r="N117" s="371">
        <v>1</v>
      </c>
      <c r="O117" s="308">
        <v>0</v>
      </c>
      <c r="P117" s="369">
        <v>1</v>
      </c>
      <c r="Q117" s="371">
        <v>1</v>
      </c>
      <c r="R117" s="308">
        <v>0</v>
      </c>
      <c r="S117" s="372">
        <v>0</v>
      </c>
      <c r="T117" s="307">
        <v>0</v>
      </c>
      <c r="U117" s="335" t="s">
        <v>1512</v>
      </c>
      <c r="V117" s="320" t="str">
        <f t="shared" si="16"/>
        <v/>
      </c>
      <c r="W117" s="320" t="str">
        <f t="shared" si="17"/>
        <v/>
      </c>
      <c r="X117" s="320" t="str">
        <f t="shared" si="18"/>
        <v/>
      </c>
      <c r="Y117" s="320" t="str">
        <f t="shared" si="19"/>
        <v>ü</v>
      </c>
    </row>
    <row r="118" spans="1:25" s="78" customFormat="1" ht="25.5" customHeight="1">
      <c r="A118" s="307"/>
      <c r="B118" s="371"/>
      <c r="C118" s="423"/>
      <c r="D118" s="425" t="s">
        <v>2056</v>
      </c>
      <c r="E118" s="426">
        <v>6795000</v>
      </c>
      <c r="F118" s="371"/>
      <c r="G118" s="308"/>
      <c r="H118" s="369"/>
      <c r="I118" s="369"/>
      <c r="J118" s="369"/>
      <c r="K118" s="369"/>
      <c r="L118" s="308"/>
      <c r="M118" s="369"/>
      <c r="N118" s="371"/>
      <c r="O118" s="308"/>
      <c r="P118" s="369"/>
      <c r="Q118" s="372"/>
      <c r="R118" s="400"/>
      <c r="S118" s="372"/>
      <c r="T118" s="307"/>
      <c r="U118" s="335"/>
      <c r="V118" s="320" t="str">
        <f t="shared" si="16"/>
        <v/>
      </c>
      <c r="W118" s="320" t="str">
        <f t="shared" si="17"/>
        <v/>
      </c>
      <c r="X118" s="320" t="str">
        <f t="shared" si="18"/>
        <v/>
      </c>
      <c r="Y118" s="320" t="str">
        <f t="shared" si="19"/>
        <v/>
      </c>
    </row>
    <row r="119" spans="1:25" s="78" customFormat="1" ht="25.5" customHeight="1">
      <c r="A119" s="307">
        <v>89</v>
      </c>
      <c r="B119" s="371">
        <v>6</v>
      </c>
      <c r="C119" s="423"/>
      <c r="D119" s="335" t="s">
        <v>2097</v>
      </c>
      <c r="E119" s="424">
        <v>300000</v>
      </c>
      <c r="F119" s="307" t="s">
        <v>1248</v>
      </c>
      <c r="G119" s="308">
        <v>1</v>
      </c>
      <c r="H119" s="369">
        <v>1</v>
      </c>
      <c r="I119" s="369">
        <v>0</v>
      </c>
      <c r="J119" s="369">
        <v>0</v>
      </c>
      <c r="K119" s="371">
        <v>0</v>
      </c>
      <c r="L119" s="308">
        <v>1</v>
      </c>
      <c r="M119" s="369">
        <v>1</v>
      </c>
      <c r="N119" s="371">
        <v>1</v>
      </c>
      <c r="O119" s="308">
        <v>0</v>
      </c>
      <c r="P119" s="369">
        <v>1</v>
      </c>
      <c r="Q119" s="371">
        <v>1</v>
      </c>
      <c r="R119" s="308">
        <v>1</v>
      </c>
      <c r="S119" s="372">
        <v>1</v>
      </c>
      <c r="T119" s="307">
        <v>1</v>
      </c>
      <c r="U119" s="335" t="s">
        <v>410</v>
      </c>
      <c r="V119" s="320" t="str">
        <f t="shared" si="16"/>
        <v/>
      </c>
      <c r="W119" s="320" t="str">
        <f t="shared" si="17"/>
        <v>ü</v>
      </c>
      <c r="X119" s="320" t="str">
        <f t="shared" si="18"/>
        <v/>
      </c>
      <c r="Y119" s="320" t="str">
        <f t="shared" si="19"/>
        <v/>
      </c>
    </row>
    <row r="120" spans="1:25" s="78" customFormat="1" ht="25.5" customHeight="1">
      <c r="A120" s="307">
        <f t="shared" ref="A120:A127" si="20">A119+1</f>
        <v>90</v>
      </c>
      <c r="B120" s="371">
        <v>6</v>
      </c>
      <c r="C120" s="423"/>
      <c r="D120" s="335" t="s">
        <v>2098</v>
      </c>
      <c r="E120" s="424">
        <v>100000</v>
      </c>
      <c r="F120" s="307" t="s">
        <v>1248</v>
      </c>
      <c r="G120" s="308">
        <v>1</v>
      </c>
      <c r="H120" s="369">
        <v>1</v>
      </c>
      <c r="I120" s="369">
        <v>0</v>
      </c>
      <c r="J120" s="369">
        <v>0</v>
      </c>
      <c r="K120" s="371">
        <v>0</v>
      </c>
      <c r="L120" s="308">
        <v>1</v>
      </c>
      <c r="M120" s="369">
        <v>1</v>
      </c>
      <c r="N120" s="371">
        <v>1</v>
      </c>
      <c r="O120" s="308">
        <v>0</v>
      </c>
      <c r="P120" s="369">
        <v>1</v>
      </c>
      <c r="Q120" s="371">
        <v>1</v>
      </c>
      <c r="R120" s="308">
        <v>1</v>
      </c>
      <c r="S120" s="372">
        <v>1</v>
      </c>
      <c r="T120" s="307">
        <v>1</v>
      </c>
      <c r="U120" s="335" t="s">
        <v>410</v>
      </c>
      <c r="V120" s="320" t="str">
        <f t="shared" si="16"/>
        <v/>
      </c>
      <c r="W120" s="320" t="str">
        <f t="shared" si="17"/>
        <v>ü</v>
      </c>
      <c r="X120" s="320" t="str">
        <f t="shared" si="18"/>
        <v/>
      </c>
      <c r="Y120" s="320" t="str">
        <f t="shared" si="19"/>
        <v/>
      </c>
    </row>
    <row r="121" spans="1:25" s="78" customFormat="1" ht="25.5" customHeight="1">
      <c r="A121" s="307">
        <f t="shared" si="20"/>
        <v>91</v>
      </c>
      <c r="B121" s="371">
        <v>6</v>
      </c>
      <c r="C121" s="423"/>
      <c r="D121" s="335" t="s">
        <v>2099</v>
      </c>
      <c r="E121" s="424">
        <v>150000</v>
      </c>
      <c r="F121" s="307" t="s">
        <v>1248</v>
      </c>
      <c r="G121" s="308">
        <v>1</v>
      </c>
      <c r="H121" s="369">
        <v>1</v>
      </c>
      <c r="I121" s="369">
        <v>0</v>
      </c>
      <c r="J121" s="369">
        <v>0</v>
      </c>
      <c r="K121" s="371">
        <v>0</v>
      </c>
      <c r="L121" s="308">
        <v>1</v>
      </c>
      <c r="M121" s="369">
        <v>1</v>
      </c>
      <c r="N121" s="371">
        <v>1</v>
      </c>
      <c r="O121" s="308">
        <v>0</v>
      </c>
      <c r="P121" s="369">
        <v>1</v>
      </c>
      <c r="Q121" s="371">
        <v>1</v>
      </c>
      <c r="R121" s="308">
        <v>1</v>
      </c>
      <c r="S121" s="372">
        <v>1</v>
      </c>
      <c r="T121" s="307">
        <v>1</v>
      </c>
      <c r="U121" s="335" t="s">
        <v>410</v>
      </c>
      <c r="V121" s="320" t="str">
        <f t="shared" si="16"/>
        <v/>
      </c>
      <c r="W121" s="320" t="str">
        <f t="shared" si="17"/>
        <v>ü</v>
      </c>
      <c r="X121" s="320" t="str">
        <f t="shared" si="18"/>
        <v/>
      </c>
      <c r="Y121" s="320" t="str">
        <f t="shared" si="19"/>
        <v/>
      </c>
    </row>
    <row r="122" spans="1:25" s="78" customFormat="1" ht="25.5" customHeight="1">
      <c r="A122" s="307">
        <f t="shared" si="20"/>
        <v>92</v>
      </c>
      <c r="B122" s="371">
        <v>6</v>
      </c>
      <c r="C122" s="423"/>
      <c r="D122" s="335" t="s">
        <v>2100</v>
      </c>
      <c r="E122" s="424">
        <v>800000</v>
      </c>
      <c r="F122" s="307" t="s">
        <v>1248</v>
      </c>
      <c r="G122" s="308">
        <v>1</v>
      </c>
      <c r="H122" s="369">
        <v>1</v>
      </c>
      <c r="I122" s="369">
        <v>0</v>
      </c>
      <c r="J122" s="369">
        <v>0</v>
      </c>
      <c r="K122" s="371">
        <v>0</v>
      </c>
      <c r="L122" s="308">
        <v>1</v>
      </c>
      <c r="M122" s="369">
        <v>1</v>
      </c>
      <c r="N122" s="371">
        <v>1</v>
      </c>
      <c r="O122" s="308">
        <v>0</v>
      </c>
      <c r="P122" s="369">
        <v>1</v>
      </c>
      <c r="Q122" s="371">
        <v>1</v>
      </c>
      <c r="R122" s="308">
        <v>1</v>
      </c>
      <c r="S122" s="372">
        <v>1</v>
      </c>
      <c r="T122" s="307">
        <v>1</v>
      </c>
      <c r="U122" s="335" t="s">
        <v>410</v>
      </c>
      <c r="V122" s="320" t="str">
        <f t="shared" si="16"/>
        <v/>
      </c>
      <c r="W122" s="320" t="str">
        <f t="shared" si="17"/>
        <v>ü</v>
      </c>
      <c r="X122" s="320" t="str">
        <f t="shared" si="18"/>
        <v/>
      </c>
      <c r="Y122" s="320" t="str">
        <f t="shared" si="19"/>
        <v/>
      </c>
    </row>
    <row r="123" spans="1:25" s="78" customFormat="1" ht="25.5" customHeight="1">
      <c r="A123" s="307">
        <f t="shared" si="20"/>
        <v>93</v>
      </c>
      <c r="B123" s="371">
        <v>6</v>
      </c>
      <c r="C123" s="423"/>
      <c r="D123" s="335" t="s">
        <v>2101</v>
      </c>
      <c r="E123" s="424">
        <v>3500000</v>
      </c>
      <c r="F123" s="307" t="s">
        <v>1248</v>
      </c>
      <c r="G123" s="308">
        <v>1</v>
      </c>
      <c r="H123" s="369">
        <v>1</v>
      </c>
      <c r="I123" s="369">
        <v>0</v>
      </c>
      <c r="J123" s="369">
        <v>0</v>
      </c>
      <c r="K123" s="371">
        <v>0</v>
      </c>
      <c r="L123" s="308">
        <v>1</v>
      </c>
      <c r="M123" s="369">
        <v>1</v>
      </c>
      <c r="N123" s="371">
        <v>1</v>
      </c>
      <c r="O123" s="308">
        <v>0</v>
      </c>
      <c r="P123" s="369">
        <v>1</v>
      </c>
      <c r="Q123" s="371">
        <v>1</v>
      </c>
      <c r="R123" s="308">
        <v>1</v>
      </c>
      <c r="S123" s="372">
        <v>1</v>
      </c>
      <c r="T123" s="307">
        <v>1</v>
      </c>
      <c r="U123" s="335" t="s">
        <v>410</v>
      </c>
      <c r="V123" s="320" t="str">
        <f t="shared" si="16"/>
        <v/>
      </c>
      <c r="W123" s="320" t="str">
        <f t="shared" si="17"/>
        <v>ü</v>
      </c>
      <c r="X123" s="320" t="str">
        <f t="shared" si="18"/>
        <v/>
      </c>
      <c r="Y123" s="320" t="str">
        <f t="shared" si="19"/>
        <v/>
      </c>
    </row>
    <row r="124" spans="1:25" s="78" customFormat="1" ht="25.5" customHeight="1">
      <c r="A124" s="307">
        <f t="shared" si="20"/>
        <v>94</v>
      </c>
      <c r="B124" s="371">
        <v>6</v>
      </c>
      <c r="C124" s="423"/>
      <c r="D124" s="335" t="s">
        <v>2102</v>
      </c>
      <c r="E124" s="424">
        <v>500000</v>
      </c>
      <c r="F124" s="307" t="s">
        <v>1248</v>
      </c>
      <c r="G124" s="308">
        <v>1</v>
      </c>
      <c r="H124" s="369">
        <v>1</v>
      </c>
      <c r="I124" s="369">
        <v>0</v>
      </c>
      <c r="J124" s="369">
        <v>0</v>
      </c>
      <c r="K124" s="371">
        <v>0</v>
      </c>
      <c r="L124" s="308">
        <v>1</v>
      </c>
      <c r="M124" s="369">
        <v>1</v>
      </c>
      <c r="N124" s="371">
        <v>1</v>
      </c>
      <c r="O124" s="308">
        <v>0</v>
      </c>
      <c r="P124" s="369">
        <v>1</v>
      </c>
      <c r="Q124" s="371">
        <v>1</v>
      </c>
      <c r="R124" s="308">
        <v>1</v>
      </c>
      <c r="S124" s="372">
        <v>1</v>
      </c>
      <c r="T124" s="307">
        <v>1</v>
      </c>
      <c r="U124" s="335" t="s">
        <v>410</v>
      </c>
      <c r="V124" s="320" t="str">
        <f t="shared" si="16"/>
        <v/>
      </c>
      <c r="W124" s="320" t="str">
        <f t="shared" si="17"/>
        <v>ü</v>
      </c>
      <c r="X124" s="320" t="str">
        <f t="shared" si="18"/>
        <v/>
      </c>
      <c r="Y124" s="320" t="str">
        <f t="shared" si="19"/>
        <v/>
      </c>
    </row>
    <row r="125" spans="1:25" s="78" customFormat="1" ht="25.5" customHeight="1">
      <c r="A125" s="307">
        <f t="shared" si="20"/>
        <v>95</v>
      </c>
      <c r="B125" s="371">
        <v>6</v>
      </c>
      <c r="C125" s="423"/>
      <c r="D125" s="335" t="s">
        <v>2103</v>
      </c>
      <c r="E125" s="424">
        <v>105000</v>
      </c>
      <c r="F125" s="307" t="s">
        <v>1248</v>
      </c>
      <c r="G125" s="308">
        <v>1</v>
      </c>
      <c r="H125" s="369">
        <v>1</v>
      </c>
      <c r="I125" s="369">
        <v>0</v>
      </c>
      <c r="J125" s="369">
        <v>0</v>
      </c>
      <c r="K125" s="371">
        <v>0</v>
      </c>
      <c r="L125" s="308">
        <v>1</v>
      </c>
      <c r="M125" s="369">
        <v>1</v>
      </c>
      <c r="N125" s="371">
        <v>1</v>
      </c>
      <c r="O125" s="308">
        <v>0</v>
      </c>
      <c r="P125" s="369">
        <v>1</v>
      </c>
      <c r="Q125" s="371">
        <v>1</v>
      </c>
      <c r="R125" s="308">
        <v>1</v>
      </c>
      <c r="S125" s="372">
        <v>1</v>
      </c>
      <c r="T125" s="307">
        <v>1</v>
      </c>
      <c r="U125" s="335" t="s">
        <v>410</v>
      </c>
      <c r="V125" s="320" t="str">
        <f t="shared" si="16"/>
        <v/>
      </c>
      <c r="W125" s="320" t="str">
        <f t="shared" si="17"/>
        <v>ü</v>
      </c>
      <c r="X125" s="320" t="str">
        <f t="shared" si="18"/>
        <v/>
      </c>
      <c r="Y125" s="320" t="str">
        <f t="shared" si="19"/>
        <v/>
      </c>
    </row>
    <row r="126" spans="1:25" s="78" customFormat="1" ht="25.5" customHeight="1">
      <c r="A126" s="307">
        <f t="shared" si="20"/>
        <v>96</v>
      </c>
      <c r="B126" s="371">
        <v>6</v>
      </c>
      <c r="C126" s="423"/>
      <c r="D126" s="335" t="s">
        <v>2104</v>
      </c>
      <c r="E126" s="424">
        <v>540000</v>
      </c>
      <c r="F126" s="307" t="s">
        <v>1248</v>
      </c>
      <c r="G126" s="308">
        <v>1</v>
      </c>
      <c r="H126" s="369">
        <v>1</v>
      </c>
      <c r="I126" s="369">
        <v>0</v>
      </c>
      <c r="J126" s="369">
        <v>0</v>
      </c>
      <c r="K126" s="371">
        <v>0</v>
      </c>
      <c r="L126" s="308">
        <v>1</v>
      </c>
      <c r="M126" s="369">
        <v>1</v>
      </c>
      <c r="N126" s="371">
        <v>1</v>
      </c>
      <c r="O126" s="308">
        <v>0</v>
      </c>
      <c r="P126" s="369">
        <v>1</v>
      </c>
      <c r="Q126" s="371">
        <v>1</v>
      </c>
      <c r="R126" s="308">
        <v>1</v>
      </c>
      <c r="S126" s="372">
        <v>1</v>
      </c>
      <c r="T126" s="307">
        <v>1</v>
      </c>
      <c r="U126" s="335" t="s">
        <v>410</v>
      </c>
      <c r="V126" s="320" t="str">
        <f t="shared" si="16"/>
        <v/>
      </c>
      <c r="W126" s="320" t="str">
        <f t="shared" si="17"/>
        <v>ü</v>
      </c>
      <c r="X126" s="320" t="str">
        <f t="shared" si="18"/>
        <v/>
      </c>
      <c r="Y126" s="320" t="str">
        <f t="shared" si="19"/>
        <v/>
      </c>
    </row>
    <row r="127" spans="1:25" s="78" customFormat="1" ht="25.5" customHeight="1">
      <c r="A127" s="307">
        <f t="shared" si="20"/>
        <v>97</v>
      </c>
      <c r="B127" s="371">
        <v>6</v>
      </c>
      <c r="C127" s="423"/>
      <c r="D127" s="335" t="s">
        <v>1974</v>
      </c>
      <c r="E127" s="424">
        <v>800000</v>
      </c>
      <c r="F127" s="307" t="s">
        <v>1248</v>
      </c>
      <c r="G127" s="308">
        <v>1</v>
      </c>
      <c r="H127" s="369">
        <v>1</v>
      </c>
      <c r="I127" s="369">
        <v>0</v>
      </c>
      <c r="J127" s="369">
        <v>0</v>
      </c>
      <c r="K127" s="371">
        <v>0</v>
      </c>
      <c r="L127" s="308">
        <v>1</v>
      </c>
      <c r="M127" s="369">
        <v>1</v>
      </c>
      <c r="N127" s="371">
        <v>1</v>
      </c>
      <c r="O127" s="308">
        <v>0</v>
      </c>
      <c r="P127" s="369">
        <v>1</v>
      </c>
      <c r="Q127" s="371">
        <v>1</v>
      </c>
      <c r="R127" s="308">
        <v>1</v>
      </c>
      <c r="S127" s="372">
        <v>1</v>
      </c>
      <c r="T127" s="307">
        <v>1</v>
      </c>
      <c r="U127" s="335" t="s">
        <v>410</v>
      </c>
      <c r="V127" s="320" t="str">
        <f t="shared" si="16"/>
        <v/>
      </c>
      <c r="W127" s="320" t="str">
        <f t="shared" si="17"/>
        <v>ü</v>
      </c>
      <c r="X127" s="320" t="str">
        <f t="shared" si="18"/>
        <v/>
      </c>
      <c r="Y127" s="320" t="str">
        <f t="shared" si="19"/>
        <v/>
      </c>
    </row>
    <row r="128" spans="1:25" s="78" customFormat="1" ht="25.5" customHeight="1">
      <c r="A128" s="307"/>
      <c r="B128" s="371"/>
      <c r="C128" s="423"/>
      <c r="D128" s="425" t="s">
        <v>1975</v>
      </c>
      <c r="E128" s="426">
        <v>7250000</v>
      </c>
      <c r="F128" s="307"/>
      <c r="G128" s="400"/>
      <c r="H128" s="369"/>
      <c r="I128" s="369"/>
      <c r="J128" s="369"/>
      <c r="K128" s="372"/>
      <c r="L128" s="400"/>
      <c r="M128" s="369"/>
      <c r="N128" s="372"/>
      <c r="O128" s="400"/>
      <c r="P128" s="369"/>
      <c r="Q128" s="372"/>
      <c r="R128" s="400"/>
      <c r="S128" s="372"/>
      <c r="T128" s="307"/>
      <c r="U128" s="335"/>
      <c r="V128" s="320" t="str">
        <f t="shared" si="16"/>
        <v/>
      </c>
      <c r="W128" s="320" t="str">
        <f t="shared" si="17"/>
        <v/>
      </c>
      <c r="X128" s="320" t="str">
        <f t="shared" si="18"/>
        <v/>
      </c>
      <c r="Y128" s="320" t="str">
        <f t="shared" si="19"/>
        <v/>
      </c>
    </row>
    <row r="129" spans="1:25" s="78" customFormat="1" ht="25.5" customHeight="1">
      <c r="A129" s="307">
        <v>98</v>
      </c>
      <c r="B129" s="371">
        <v>6</v>
      </c>
      <c r="C129" s="423"/>
      <c r="D129" s="335" t="s">
        <v>1976</v>
      </c>
      <c r="E129" s="424">
        <v>6250000</v>
      </c>
      <c r="F129" s="307" t="s">
        <v>1249</v>
      </c>
      <c r="G129" s="308">
        <v>1</v>
      </c>
      <c r="H129" s="369">
        <v>0</v>
      </c>
      <c r="I129" s="369">
        <v>0</v>
      </c>
      <c r="J129" s="369">
        <v>0</v>
      </c>
      <c r="K129" s="371">
        <v>0</v>
      </c>
      <c r="L129" s="308">
        <v>1</v>
      </c>
      <c r="M129" s="369">
        <v>1</v>
      </c>
      <c r="N129" s="371">
        <v>1</v>
      </c>
      <c r="O129" s="308">
        <v>0</v>
      </c>
      <c r="P129" s="369">
        <v>1</v>
      </c>
      <c r="Q129" s="371">
        <v>1</v>
      </c>
      <c r="R129" s="308">
        <v>0</v>
      </c>
      <c r="S129" s="372">
        <v>0</v>
      </c>
      <c r="T129" s="307">
        <v>0</v>
      </c>
      <c r="U129" s="335" t="s">
        <v>1977</v>
      </c>
      <c r="V129" s="320" t="str">
        <f t="shared" si="16"/>
        <v/>
      </c>
      <c r="W129" s="320" t="str">
        <f t="shared" si="17"/>
        <v/>
      </c>
      <c r="X129" s="320" t="str">
        <f t="shared" si="18"/>
        <v/>
      </c>
      <c r="Y129" s="320" t="str">
        <f t="shared" si="19"/>
        <v>ü</v>
      </c>
    </row>
    <row r="130" spans="1:25" s="78" customFormat="1" ht="25.5" customHeight="1">
      <c r="A130" s="307">
        <f>A129+1</f>
        <v>99</v>
      </c>
      <c r="B130" s="371">
        <v>6</v>
      </c>
      <c r="C130" s="423"/>
      <c r="D130" s="335" t="s">
        <v>1978</v>
      </c>
      <c r="E130" s="424">
        <v>500000</v>
      </c>
      <c r="F130" s="307" t="s">
        <v>1249</v>
      </c>
      <c r="G130" s="308">
        <v>1</v>
      </c>
      <c r="H130" s="369">
        <v>0</v>
      </c>
      <c r="I130" s="369">
        <v>0</v>
      </c>
      <c r="J130" s="369">
        <v>0</v>
      </c>
      <c r="K130" s="371">
        <v>0</v>
      </c>
      <c r="L130" s="308">
        <v>1</v>
      </c>
      <c r="M130" s="369">
        <v>1</v>
      </c>
      <c r="N130" s="371">
        <v>1</v>
      </c>
      <c r="O130" s="308">
        <v>0</v>
      </c>
      <c r="P130" s="369">
        <v>1</v>
      </c>
      <c r="Q130" s="371">
        <v>1</v>
      </c>
      <c r="R130" s="308">
        <v>0</v>
      </c>
      <c r="S130" s="372">
        <v>0</v>
      </c>
      <c r="T130" s="307">
        <v>0</v>
      </c>
      <c r="U130" s="335" t="s">
        <v>1977</v>
      </c>
      <c r="V130" s="320" t="str">
        <f t="shared" si="16"/>
        <v/>
      </c>
      <c r="W130" s="320" t="str">
        <f t="shared" si="17"/>
        <v/>
      </c>
      <c r="X130" s="320" t="str">
        <f t="shared" si="18"/>
        <v/>
      </c>
      <c r="Y130" s="320" t="str">
        <f t="shared" si="19"/>
        <v>ü</v>
      </c>
    </row>
    <row r="131" spans="1:25" s="78" customFormat="1" ht="25.5" customHeight="1">
      <c r="A131" s="342">
        <f>A130+1</f>
        <v>100</v>
      </c>
      <c r="B131" s="427">
        <v>6</v>
      </c>
      <c r="C131" s="428"/>
      <c r="D131" s="343" t="s">
        <v>1979</v>
      </c>
      <c r="E131" s="429">
        <v>500000</v>
      </c>
      <c r="F131" s="342" t="s">
        <v>1249</v>
      </c>
      <c r="G131" s="430">
        <v>1</v>
      </c>
      <c r="H131" s="431">
        <v>0</v>
      </c>
      <c r="I131" s="431">
        <v>0</v>
      </c>
      <c r="J131" s="431">
        <v>0</v>
      </c>
      <c r="K131" s="427">
        <v>0</v>
      </c>
      <c r="L131" s="430">
        <v>1</v>
      </c>
      <c r="M131" s="431">
        <v>1</v>
      </c>
      <c r="N131" s="427">
        <v>1</v>
      </c>
      <c r="O131" s="430">
        <v>0</v>
      </c>
      <c r="P131" s="431">
        <v>1</v>
      </c>
      <c r="Q131" s="427">
        <v>1</v>
      </c>
      <c r="R131" s="430">
        <v>0</v>
      </c>
      <c r="S131" s="432">
        <v>0</v>
      </c>
      <c r="T131" s="342">
        <v>0</v>
      </c>
      <c r="U131" s="343" t="s">
        <v>1977</v>
      </c>
      <c r="V131" s="353" t="str">
        <f t="shared" si="16"/>
        <v/>
      </c>
      <c r="W131" s="353" t="str">
        <f t="shared" si="17"/>
        <v/>
      </c>
      <c r="X131" s="353" t="str">
        <f t="shared" si="18"/>
        <v/>
      </c>
      <c r="Y131" s="353" t="str">
        <f t="shared" si="19"/>
        <v>ü</v>
      </c>
    </row>
    <row r="132" spans="1:25" s="78" customFormat="1" ht="31.5" customHeight="1">
      <c r="A132" s="46"/>
      <c r="B132" s="46"/>
      <c r="C132" s="75"/>
      <c r="D132" s="75"/>
      <c r="E132" s="77"/>
    </row>
    <row r="133" spans="1:25" s="78" customFormat="1" ht="31.5" customHeight="1">
      <c r="A133" s="46"/>
      <c r="B133" s="46"/>
      <c r="C133" s="75"/>
      <c r="D133" s="75"/>
      <c r="E133" s="77"/>
    </row>
    <row r="134" spans="1:25" s="78" customFormat="1" ht="31.5" hidden="1" customHeight="1">
      <c r="A134" s="46"/>
      <c r="B134" s="46"/>
      <c r="C134" s="75"/>
      <c r="D134" s="65" t="s">
        <v>805</v>
      </c>
      <c r="E134" s="66">
        <f>SUMIF(F$8:F131,"Y",E$8:E131)</f>
        <v>146718266</v>
      </c>
      <c r="F134" s="67">
        <f>COUNTIF(F$8:F131,"Y")</f>
        <v>40</v>
      </c>
    </row>
    <row r="135" spans="1:25" s="78" customFormat="1" ht="31.5" hidden="1" customHeight="1">
      <c r="A135" s="46"/>
      <c r="B135" s="46"/>
      <c r="C135" s="75"/>
      <c r="D135" s="68" t="s">
        <v>806</v>
      </c>
      <c r="E135" s="69">
        <f>SUMIF(F$8:F131,"N",E$8:E131)</f>
        <v>95058528</v>
      </c>
      <c r="F135" s="64">
        <f>COUNTIF(F$8:F131,"N")</f>
        <v>46</v>
      </c>
    </row>
    <row r="136" spans="1:25" s="78" customFormat="1" ht="31.5" hidden="1" customHeight="1">
      <c r="A136" s="46"/>
      <c r="B136" s="46"/>
      <c r="C136" s="75"/>
      <c r="D136" s="68" t="s">
        <v>804</v>
      </c>
      <c r="E136" s="69">
        <f>SUMIF(F$8:F131,"F",E$8:E131)</f>
        <v>58272820</v>
      </c>
      <c r="F136" s="64">
        <f>COUNTIF(F$8:F131,"F")</f>
        <v>14</v>
      </c>
    </row>
    <row r="137" spans="1:25" s="78" customFormat="1" ht="31.5" hidden="1" customHeight="1">
      <c r="A137" s="46"/>
      <c r="B137" s="46"/>
      <c r="C137" s="75"/>
      <c r="D137" s="68" t="s">
        <v>1101</v>
      </c>
      <c r="E137" s="69">
        <f>SUMIF(F$8:F131,"L",E$8:E131)</f>
        <v>0</v>
      </c>
      <c r="F137" s="64">
        <f>COUNTIF(F$8:F131,"L")</f>
        <v>0</v>
      </c>
    </row>
    <row r="138" spans="1:25" s="78" customFormat="1" ht="31.5" hidden="1" customHeight="1">
      <c r="A138" s="46"/>
      <c r="B138" s="46"/>
      <c r="C138" s="75"/>
      <c r="D138" s="70" t="s">
        <v>807</v>
      </c>
      <c r="E138" s="71">
        <f>SUM(E134:E136)</f>
        <v>300049614</v>
      </c>
      <c r="F138" s="72">
        <f>SUM(F134:F136)</f>
        <v>100</v>
      </c>
    </row>
    <row r="139" spans="1:25" s="78" customFormat="1" ht="31.5" hidden="1" customHeight="1">
      <c r="A139" s="46"/>
      <c r="B139" s="46"/>
      <c r="C139" s="75"/>
      <c r="D139" s="75"/>
      <c r="E139" s="77"/>
    </row>
  </sheetData>
  <autoFilter ref="A5:AE131">
    <filterColumn colId="6" showButton="0"/>
    <filterColumn colId="7" showButton="0"/>
    <filterColumn colId="8" showButton="0"/>
    <filterColumn colId="9" showButton="0"/>
    <filterColumn colId="11" showButton="0"/>
    <filterColumn colId="12" showButton="0"/>
    <filterColumn colId="14" showButton="0"/>
    <filterColumn colId="15" showButton="0"/>
    <filterColumn colId="17" showButton="0"/>
  </autoFilter>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2.xml><?xml version="1.0" encoding="utf-8"?>
<worksheet xmlns="http://schemas.openxmlformats.org/spreadsheetml/2006/main" xmlns:r="http://schemas.openxmlformats.org/officeDocument/2006/relationships">
  <sheetPr enableFormatConditionsCalculation="0">
    <tabColor indexed="57"/>
  </sheetPr>
  <dimension ref="A1:AF139"/>
  <sheetViews>
    <sheetView zoomScale="75" workbookViewId="0">
      <selection activeCell="U5" sqref="U5:U7"/>
    </sheetView>
  </sheetViews>
  <sheetFormatPr defaultColWidth="9" defaultRowHeight="14.25"/>
  <cols>
    <col min="1" max="1" width="5.125" style="40" customWidth="1"/>
    <col min="2" max="2" width="5.125" style="40" hidden="1" customWidth="1"/>
    <col min="3" max="3" width="46" style="37" customWidth="1"/>
    <col min="4" max="4" width="62.375" style="40" customWidth="1"/>
    <col min="5" max="5" width="12.375" style="433" customWidth="1"/>
    <col min="6" max="21" width="4.375" style="40" hidden="1" customWidth="1"/>
    <col min="22" max="22" width="32" style="40" hidden="1" customWidth="1"/>
    <col min="23" max="26" width="8.125" style="40" customWidth="1"/>
    <col min="27" max="27" width="9" style="40" hidden="1" customWidth="1"/>
    <col min="28" max="16384" width="9" style="40"/>
  </cols>
  <sheetData>
    <row r="1" spans="1:32" s="188" customFormat="1" ht="12.75">
      <c r="A1" s="5" t="s">
        <v>1453</v>
      </c>
      <c r="B1" s="5"/>
      <c r="C1" s="193"/>
      <c r="D1" s="194"/>
      <c r="E1" s="443"/>
      <c r="F1" s="188" t="s">
        <v>1476</v>
      </c>
      <c r="H1" s="188" t="s">
        <v>1481</v>
      </c>
    </row>
    <row r="2" spans="1:32" s="188" customFormat="1" ht="12.75">
      <c r="A2" s="5" t="s">
        <v>1845</v>
      </c>
      <c r="B2" s="5"/>
      <c r="C2" s="193"/>
      <c r="D2" s="194"/>
      <c r="E2" s="443"/>
      <c r="H2" s="188" t="s">
        <v>1477</v>
      </c>
      <c r="K2" s="188" t="s">
        <v>1031</v>
      </c>
    </row>
    <row r="3" spans="1:32" s="188" customFormat="1" ht="12.75">
      <c r="A3" s="5"/>
      <c r="B3" s="5"/>
      <c r="C3" s="193"/>
      <c r="D3" s="194"/>
      <c r="E3" s="443"/>
      <c r="H3" s="188" t="s">
        <v>1478</v>
      </c>
      <c r="N3" s="188" t="s">
        <v>1251</v>
      </c>
    </row>
    <row r="4" spans="1:32" s="188" customFormat="1" ht="12.75">
      <c r="C4" s="193"/>
      <c r="D4" s="194"/>
      <c r="E4" s="443"/>
      <c r="H4" s="188" t="s">
        <v>1028</v>
      </c>
      <c r="N4" s="188" t="s">
        <v>1252</v>
      </c>
      <c r="AA4" s="190" t="s">
        <v>106</v>
      </c>
    </row>
    <row r="5" spans="1:32" s="188" customFormat="1" ht="14.25" customHeight="1">
      <c r="A5" s="1171" t="s">
        <v>1474</v>
      </c>
      <c r="B5" s="444"/>
      <c r="C5" s="1173" t="s">
        <v>1454</v>
      </c>
      <c r="D5" s="1171" t="s">
        <v>1455</v>
      </c>
      <c r="E5" s="1288" t="s">
        <v>1470</v>
      </c>
      <c r="F5" s="1196" t="s">
        <v>1247</v>
      </c>
      <c r="G5" s="1180" t="s">
        <v>1466</v>
      </c>
      <c r="H5" s="1180"/>
      <c r="I5" s="1180"/>
      <c r="J5" s="1180"/>
      <c r="K5" s="1180"/>
      <c r="L5" s="1181" t="s">
        <v>1467</v>
      </c>
      <c r="M5" s="1181"/>
      <c r="N5" s="1181"/>
      <c r="O5" s="1183" t="s">
        <v>1468</v>
      </c>
      <c r="P5" s="1184"/>
      <c r="Q5" s="1184"/>
      <c r="R5" s="1185"/>
      <c r="S5" s="1182" t="s">
        <v>1469</v>
      </c>
      <c r="T5" s="1182"/>
      <c r="U5" s="445" t="s">
        <v>1475</v>
      </c>
      <c r="V5" s="1173" t="s">
        <v>1465</v>
      </c>
      <c r="W5" s="1188" t="s">
        <v>105</v>
      </c>
      <c r="X5" s="1188"/>
      <c r="Y5" s="1188"/>
      <c r="Z5" s="1188"/>
    </row>
    <row r="6" spans="1:32" s="188" customFormat="1" ht="98.25" customHeight="1">
      <c r="A6" s="1172"/>
      <c r="B6" s="180"/>
      <c r="C6" s="1174"/>
      <c r="D6" s="1172"/>
      <c r="E6" s="1289"/>
      <c r="F6" s="1197"/>
      <c r="G6" s="1282" t="s">
        <v>1482</v>
      </c>
      <c r="H6" s="1282" t="s">
        <v>1471</v>
      </c>
      <c r="I6" s="1282" t="s">
        <v>1473</v>
      </c>
      <c r="J6" s="1282" t="s">
        <v>1456</v>
      </c>
      <c r="K6" s="1282" t="s">
        <v>1457</v>
      </c>
      <c r="L6" s="1286" t="s">
        <v>1480</v>
      </c>
      <c r="M6" s="1286" t="s">
        <v>1458</v>
      </c>
      <c r="N6" s="1286" t="s">
        <v>1459</v>
      </c>
      <c r="O6" s="1284" t="s">
        <v>1460</v>
      </c>
      <c r="P6" s="1284" t="s">
        <v>1461</v>
      </c>
      <c r="Q6" s="1284" t="s">
        <v>1462</v>
      </c>
      <c r="R6" s="1284" t="s">
        <v>1479</v>
      </c>
      <c r="S6" s="1280" t="s">
        <v>1472</v>
      </c>
      <c r="T6" s="1280" t="s">
        <v>1463</v>
      </c>
      <c r="U6" s="1284" t="s">
        <v>1464</v>
      </c>
      <c r="V6" s="1174"/>
      <c r="W6" s="183" t="s">
        <v>812</v>
      </c>
      <c r="X6" s="184" t="s">
        <v>813</v>
      </c>
      <c r="Y6" s="184" t="s">
        <v>814</v>
      </c>
      <c r="Z6" s="183" t="s">
        <v>815</v>
      </c>
      <c r="AB6" s="446"/>
      <c r="AC6" s="446"/>
      <c r="AD6" s="446"/>
      <c r="AE6" s="446"/>
      <c r="AF6" s="446"/>
    </row>
    <row r="7" spans="1:32" s="188" customFormat="1" ht="24.75" customHeight="1">
      <c r="A7" s="1199"/>
      <c r="B7" s="180"/>
      <c r="C7" s="1187"/>
      <c r="D7" s="1199"/>
      <c r="E7" s="1187"/>
      <c r="F7" s="1198"/>
      <c r="G7" s="1283"/>
      <c r="H7" s="1283"/>
      <c r="I7" s="1283"/>
      <c r="J7" s="1283"/>
      <c r="K7" s="1283"/>
      <c r="L7" s="1287"/>
      <c r="M7" s="1287"/>
      <c r="N7" s="1287"/>
      <c r="O7" s="1285"/>
      <c r="P7" s="1285"/>
      <c r="Q7" s="1285"/>
      <c r="R7" s="1285"/>
      <c r="S7" s="1281"/>
      <c r="T7" s="1281"/>
      <c r="U7" s="1285"/>
      <c r="V7" s="1187"/>
      <c r="W7" s="33" t="s">
        <v>1250</v>
      </c>
      <c r="X7" s="34" t="s">
        <v>1248</v>
      </c>
      <c r="Y7" s="34" t="s">
        <v>1341</v>
      </c>
      <c r="Z7" s="33" t="s">
        <v>1249</v>
      </c>
      <c r="AB7" s="446"/>
      <c r="AC7" s="446"/>
      <c r="AD7" s="446"/>
      <c r="AE7" s="446"/>
      <c r="AF7" s="446"/>
    </row>
    <row r="8" spans="1:32" ht="28.5">
      <c r="A8" s="42">
        <v>1</v>
      </c>
      <c r="B8" s="42">
        <v>1</v>
      </c>
      <c r="C8" s="43" t="s">
        <v>1538</v>
      </c>
      <c r="D8" s="43" t="s">
        <v>2027</v>
      </c>
      <c r="E8" s="434">
        <v>30000000</v>
      </c>
      <c r="F8" s="80" t="s">
        <v>1249</v>
      </c>
      <c r="G8" s="80">
        <v>1</v>
      </c>
      <c r="H8" s="80">
        <v>0</v>
      </c>
      <c r="I8" s="80">
        <v>0</v>
      </c>
      <c r="J8" s="80">
        <v>0</v>
      </c>
      <c r="K8" s="80">
        <v>0</v>
      </c>
      <c r="L8" s="80">
        <v>1</v>
      </c>
      <c r="M8" s="80">
        <v>1</v>
      </c>
      <c r="N8" s="80">
        <v>1</v>
      </c>
      <c r="O8" s="80">
        <v>0</v>
      </c>
      <c r="P8" s="80">
        <v>1</v>
      </c>
      <c r="Q8" s="80">
        <v>1</v>
      </c>
      <c r="R8" s="80">
        <v>1</v>
      </c>
      <c r="S8" s="80">
        <v>1</v>
      </c>
      <c r="T8" s="80">
        <v>1</v>
      </c>
      <c r="U8" s="80">
        <v>0</v>
      </c>
      <c r="V8" s="106" t="s">
        <v>896</v>
      </c>
      <c r="W8" s="29" t="str">
        <f t="shared" ref="W8:W13" si="0">IF($F8="Y",$AA$4,"")</f>
        <v/>
      </c>
      <c r="X8" s="29" t="str">
        <f t="shared" ref="X8:X13" si="1">IF(F8="F",$AA$4,"")</f>
        <v/>
      </c>
      <c r="Y8" s="29" t="str">
        <f t="shared" ref="Y8:Y13" si="2">IF(F8="L",$AA$4,"")</f>
        <v/>
      </c>
      <c r="Z8" s="29" t="str">
        <f t="shared" ref="Z8:Z13" si="3">IF(F8="N",$AA$4,"")</f>
        <v>ü</v>
      </c>
    </row>
    <row r="9" spans="1:32" ht="42.75">
      <c r="A9" s="44">
        <v>2</v>
      </c>
      <c r="B9" s="44">
        <v>2</v>
      </c>
      <c r="C9" s="47" t="s">
        <v>107</v>
      </c>
      <c r="D9" s="47" t="s">
        <v>2028</v>
      </c>
      <c r="E9" s="435">
        <v>40426900</v>
      </c>
      <c r="F9" s="44" t="s">
        <v>1250</v>
      </c>
      <c r="G9" s="44">
        <v>1</v>
      </c>
      <c r="H9" s="44">
        <v>1</v>
      </c>
      <c r="I9" s="44">
        <v>0</v>
      </c>
      <c r="J9" s="44">
        <v>0</v>
      </c>
      <c r="K9" s="44">
        <v>0</v>
      </c>
      <c r="L9" s="44">
        <v>1</v>
      </c>
      <c r="M9" s="44">
        <v>1</v>
      </c>
      <c r="N9" s="44">
        <v>1</v>
      </c>
      <c r="O9" s="44">
        <v>0</v>
      </c>
      <c r="P9" s="44">
        <v>1</v>
      </c>
      <c r="Q9" s="44">
        <v>1</v>
      </c>
      <c r="R9" s="44">
        <v>1</v>
      </c>
      <c r="S9" s="44">
        <v>1</v>
      </c>
      <c r="T9" s="44">
        <v>1</v>
      </c>
      <c r="U9" s="44">
        <v>1</v>
      </c>
      <c r="V9" s="48" t="s">
        <v>2026</v>
      </c>
      <c r="W9" s="27" t="str">
        <f t="shared" si="0"/>
        <v>ü</v>
      </c>
      <c r="X9" s="27" t="str">
        <f t="shared" si="1"/>
        <v/>
      </c>
      <c r="Y9" s="27" t="str">
        <f t="shared" si="2"/>
        <v/>
      </c>
      <c r="Z9" s="27" t="str">
        <f t="shared" si="3"/>
        <v/>
      </c>
    </row>
    <row r="10" spans="1:32" ht="57">
      <c r="A10" s="44">
        <v>3</v>
      </c>
      <c r="B10" s="44">
        <v>3</v>
      </c>
      <c r="C10" s="47" t="s">
        <v>1539</v>
      </c>
      <c r="D10" s="47" t="s">
        <v>2030</v>
      </c>
      <c r="E10" s="435">
        <v>19640000</v>
      </c>
      <c r="F10" s="44" t="s">
        <v>1250</v>
      </c>
      <c r="G10" s="44">
        <v>1</v>
      </c>
      <c r="H10" s="44">
        <v>1</v>
      </c>
      <c r="I10" s="44">
        <v>0</v>
      </c>
      <c r="J10" s="44">
        <v>0</v>
      </c>
      <c r="K10" s="44">
        <v>0</v>
      </c>
      <c r="L10" s="44">
        <v>1</v>
      </c>
      <c r="M10" s="44">
        <v>1</v>
      </c>
      <c r="N10" s="44">
        <v>1</v>
      </c>
      <c r="O10" s="44">
        <v>0</v>
      </c>
      <c r="P10" s="44">
        <v>1</v>
      </c>
      <c r="Q10" s="44">
        <v>1</v>
      </c>
      <c r="R10" s="44">
        <v>1</v>
      </c>
      <c r="S10" s="44">
        <v>1</v>
      </c>
      <c r="T10" s="44">
        <v>1</v>
      </c>
      <c r="U10" s="44">
        <v>1</v>
      </c>
      <c r="V10" s="48" t="s">
        <v>2033</v>
      </c>
      <c r="W10" s="27" t="str">
        <f t="shared" si="0"/>
        <v>ü</v>
      </c>
      <c r="X10" s="27" t="str">
        <f t="shared" si="1"/>
        <v/>
      </c>
      <c r="Y10" s="27" t="str">
        <f t="shared" si="2"/>
        <v/>
      </c>
      <c r="Z10" s="27" t="str">
        <f t="shared" si="3"/>
        <v/>
      </c>
    </row>
    <row r="11" spans="1:32" ht="28.5">
      <c r="A11" s="44">
        <v>4</v>
      </c>
      <c r="B11" s="44">
        <v>4</v>
      </c>
      <c r="C11" s="47" t="s">
        <v>1540</v>
      </c>
      <c r="D11" s="47" t="s">
        <v>2031</v>
      </c>
      <c r="E11" s="435">
        <v>3750000</v>
      </c>
      <c r="F11" s="44" t="s">
        <v>1249</v>
      </c>
      <c r="G11" s="44">
        <v>1</v>
      </c>
      <c r="H11" s="44">
        <v>0</v>
      </c>
      <c r="I11" s="44">
        <v>0</v>
      </c>
      <c r="J11" s="44">
        <v>0</v>
      </c>
      <c r="K11" s="44">
        <v>0</v>
      </c>
      <c r="L11" s="44">
        <v>1</v>
      </c>
      <c r="M11" s="44">
        <v>1</v>
      </c>
      <c r="N11" s="44">
        <v>1</v>
      </c>
      <c r="O11" s="44">
        <v>0</v>
      </c>
      <c r="P11" s="44">
        <v>1</v>
      </c>
      <c r="Q11" s="44">
        <v>1</v>
      </c>
      <c r="R11" s="44">
        <v>0</v>
      </c>
      <c r="S11" s="44">
        <v>0</v>
      </c>
      <c r="T11" s="44">
        <v>0</v>
      </c>
      <c r="U11" s="44">
        <v>0</v>
      </c>
      <c r="V11" s="48" t="s">
        <v>2034</v>
      </c>
      <c r="W11" s="27" t="str">
        <f t="shared" si="0"/>
        <v/>
      </c>
      <c r="X11" s="27" t="str">
        <f t="shared" si="1"/>
        <v/>
      </c>
      <c r="Y11" s="27" t="str">
        <f t="shared" si="2"/>
        <v/>
      </c>
      <c r="Z11" s="27" t="str">
        <f t="shared" si="3"/>
        <v>ü</v>
      </c>
    </row>
    <row r="12" spans="1:32" ht="28.5">
      <c r="A12" s="44">
        <v>5</v>
      </c>
      <c r="B12" s="44">
        <v>5</v>
      </c>
      <c r="C12" s="47" t="s">
        <v>1541</v>
      </c>
      <c r="D12" s="47" t="s">
        <v>2032</v>
      </c>
      <c r="E12" s="435">
        <v>10000000</v>
      </c>
      <c r="F12" s="44" t="s">
        <v>1248</v>
      </c>
      <c r="G12" s="44">
        <v>1</v>
      </c>
      <c r="H12" s="44">
        <v>0</v>
      </c>
      <c r="I12" s="44">
        <v>0</v>
      </c>
      <c r="J12" s="44">
        <v>0</v>
      </c>
      <c r="K12" s="44">
        <v>0</v>
      </c>
      <c r="L12" s="44">
        <v>1</v>
      </c>
      <c r="M12" s="44">
        <v>1</v>
      </c>
      <c r="N12" s="44">
        <v>1</v>
      </c>
      <c r="O12" s="44">
        <v>0</v>
      </c>
      <c r="P12" s="44">
        <v>1</v>
      </c>
      <c r="Q12" s="44">
        <v>1</v>
      </c>
      <c r="R12" s="44">
        <v>1</v>
      </c>
      <c r="S12" s="44">
        <v>1</v>
      </c>
      <c r="T12" s="44">
        <v>1</v>
      </c>
      <c r="U12" s="44">
        <v>1</v>
      </c>
      <c r="V12" s="48" t="s">
        <v>2035</v>
      </c>
      <c r="W12" s="27" t="str">
        <f t="shared" si="0"/>
        <v/>
      </c>
      <c r="X12" s="27" t="str">
        <f t="shared" si="1"/>
        <v>ü</v>
      </c>
      <c r="Y12" s="27" t="str">
        <f t="shared" si="2"/>
        <v/>
      </c>
      <c r="Z12" s="27" t="str">
        <f t="shared" si="3"/>
        <v/>
      </c>
    </row>
    <row r="13" spans="1:32" ht="28.5">
      <c r="A13" s="49">
        <v>6</v>
      </c>
      <c r="B13" s="49">
        <v>5</v>
      </c>
      <c r="C13" s="50"/>
      <c r="D13" s="50" t="s">
        <v>2029</v>
      </c>
      <c r="E13" s="436">
        <v>10000000</v>
      </c>
      <c r="F13" s="49" t="s">
        <v>1250</v>
      </c>
      <c r="G13" s="49">
        <v>1</v>
      </c>
      <c r="H13" s="49">
        <v>1</v>
      </c>
      <c r="I13" s="49">
        <v>0</v>
      </c>
      <c r="J13" s="49">
        <v>0</v>
      </c>
      <c r="K13" s="49">
        <v>0</v>
      </c>
      <c r="L13" s="49">
        <v>1</v>
      </c>
      <c r="M13" s="49">
        <v>1</v>
      </c>
      <c r="N13" s="49">
        <v>1</v>
      </c>
      <c r="O13" s="49">
        <v>0</v>
      </c>
      <c r="P13" s="49">
        <v>1</v>
      </c>
      <c r="Q13" s="49">
        <v>1</v>
      </c>
      <c r="R13" s="49">
        <v>1</v>
      </c>
      <c r="S13" s="49">
        <v>1</v>
      </c>
      <c r="T13" s="49">
        <v>1</v>
      </c>
      <c r="U13" s="49">
        <v>1</v>
      </c>
      <c r="V13" s="51" t="s">
        <v>2037</v>
      </c>
      <c r="W13" s="28" t="str">
        <f t="shared" si="0"/>
        <v>ü</v>
      </c>
      <c r="X13" s="28" t="str">
        <f t="shared" si="1"/>
        <v/>
      </c>
      <c r="Y13" s="28" t="str">
        <f t="shared" si="2"/>
        <v/>
      </c>
      <c r="Z13" s="28" t="str">
        <f t="shared" si="3"/>
        <v/>
      </c>
    </row>
    <row r="14" spans="1:32" s="78" customFormat="1" ht="16.5">
      <c r="A14" s="46"/>
      <c r="B14" s="46"/>
      <c r="C14" s="75"/>
      <c r="D14" s="437"/>
      <c r="E14" s="438"/>
      <c r="V14" s="75"/>
    </row>
    <row r="15" spans="1:32" s="78" customFormat="1" ht="9.75" hidden="1" customHeight="1">
      <c r="A15" s="46"/>
      <c r="B15" s="46"/>
      <c r="C15" s="75"/>
      <c r="D15" s="75"/>
      <c r="E15" s="439"/>
      <c r="V15" s="75"/>
    </row>
    <row r="16" spans="1:32" s="78" customFormat="1" hidden="1">
      <c r="A16" s="46"/>
      <c r="B16" s="46"/>
      <c r="C16" s="75"/>
      <c r="D16" s="76" t="s">
        <v>805</v>
      </c>
      <c r="E16" s="438">
        <f>SUMIF(F$8:F13,"Y",E$8:E13)</f>
        <v>70066900</v>
      </c>
      <c r="F16" s="78">
        <f>COUNTIF(F$8:F13,"Y")</f>
        <v>3</v>
      </c>
      <c r="V16" s="75"/>
    </row>
    <row r="17" spans="1:22" s="78" customFormat="1" hidden="1">
      <c r="A17" s="46"/>
      <c r="B17" s="46"/>
      <c r="C17" s="75"/>
      <c r="D17" s="76" t="s">
        <v>806</v>
      </c>
      <c r="E17" s="438">
        <f>SUMIF(F$8:F13,"N",E$8:E13)</f>
        <v>33750000</v>
      </c>
      <c r="F17" s="78">
        <f>COUNTIF(F$8:F13,"N")</f>
        <v>2</v>
      </c>
      <c r="V17" s="75"/>
    </row>
    <row r="18" spans="1:22" s="78" customFormat="1" hidden="1">
      <c r="A18" s="46"/>
      <c r="B18" s="46"/>
      <c r="C18" s="75"/>
      <c r="D18" s="76" t="s">
        <v>804</v>
      </c>
      <c r="E18" s="438">
        <f>SUMIF(F$8:F13,"F",E$8:E13)</f>
        <v>10000000</v>
      </c>
      <c r="F18" s="78">
        <f>COUNTIF(F$8:F13,"F")</f>
        <v>1</v>
      </c>
      <c r="V18" s="75"/>
    </row>
    <row r="19" spans="1:22" s="78" customFormat="1" hidden="1">
      <c r="A19" s="46"/>
      <c r="B19" s="46"/>
      <c r="C19" s="75"/>
      <c r="D19" s="440" t="s">
        <v>807</v>
      </c>
      <c r="E19" s="441">
        <f>SUM(E16:E18)</f>
        <v>113816900</v>
      </c>
      <c r="F19" s="442">
        <f>SUM(F16:F18)</f>
        <v>6</v>
      </c>
      <c r="V19" s="75"/>
    </row>
    <row r="20" spans="1:22" s="78" customFormat="1" hidden="1">
      <c r="A20" s="46"/>
      <c r="B20" s="46"/>
      <c r="C20" s="75"/>
      <c r="D20" s="75"/>
      <c r="E20" s="439"/>
      <c r="V20" s="75"/>
    </row>
    <row r="21" spans="1:22" s="78" customFormat="1" hidden="1">
      <c r="A21" s="46"/>
      <c r="B21" s="46"/>
      <c r="C21" s="75"/>
      <c r="D21" s="75"/>
      <c r="E21" s="439"/>
    </row>
    <row r="22" spans="1:22" s="78" customFormat="1" hidden="1">
      <c r="A22" s="46"/>
      <c r="B22" s="46"/>
      <c r="C22" s="75"/>
      <c r="D22" s="75"/>
      <c r="E22" s="439"/>
    </row>
    <row r="23" spans="1:22" s="78" customFormat="1">
      <c r="A23" s="46"/>
      <c r="B23" s="46"/>
      <c r="C23" s="75"/>
      <c r="D23" s="75"/>
      <c r="E23" s="439"/>
    </row>
    <row r="24" spans="1:22" s="78" customFormat="1">
      <c r="A24" s="46"/>
      <c r="B24" s="46"/>
      <c r="C24" s="75"/>
      <c r="D24" s="75"/>
      <c r="E24" s="439"/>
    </row>
    <row r="25" spans="1:22" s="78" customFormat="1">
      <c r="A25" s="46"/>
      <c r="B25" s="46"/>
      <c r="C25" s="75"/>
      <c r="D25" s="75"/>
      <c r="E25" s="439"/>
    </row>
    <row r="26" spans="1:22" s="78" customFormat="1">
      <c r="A26" s="46"/>
      <c r="B26" s="46"/>
      <c r="C26" s="75"/>
      <c r="D26" s="75"/>
      <c r="E26" s="439"/>
    </row>
    <row r="27" spans="1:22" s="78" customFormat="1">
      <c r="A27" s="46"/>
      <c r="B27" s="46"/>
      <c r="C27" s="75"/>
      <c r="D27" s="75"/>
      <c r="E27" s="439"/>
    </row>
    <row r="28" spans="1:22" s="78" customFormat="1">
      <c r="A28" s="46"/>
      <c r="B28" s="46"/>
      <c r="C28" s="75"/>
      <c r="D28" s="75"/>
      <c r="E28" s="439"/>
    </row>
    <row r="29" spans="1:22" s="78" customFormat="1">
      <c r="A29" s="46"/>
      <c r="B29" s="46"/>
      <c r="C29" s="75"/>
      <c r="D29" s="75"/>
      <c r="E29" s="439"/>
    </row>
    <row r="30" spans="1:22" s="78" customFormat="1">
      <c r="A30" s="46"/>
      <c r="B30" s="46"/>
      <c r="C30" s="75"/>
      <c r="D30" s="75"/>
      <c r="E30" s="439"/>
    </row>
    <row r="31" spans="1:22" s="78" customFormat="1">
      <c r="A31" s="46"/>
      <c r="B31" s="46"/>
      <c r="C31" s="75"/>
      <c r="D31" s="75"/>
      <c r="E31" s="439"/>
    </row>
    <row r="32" spans="1:22" s="78" customFormat="1">
      <c r="A32" s="46"/>
      <c r="B32" s="46"/>
      <c r="C32" s="75"/>
      <c r="D32" s="75"/>
      <c r="E32" s="439"/>
    </row>
    <row r="33" spans="1:5" s="78" customFormat="1">
      <c r="A33" s="46"/>
      <c r="B33" s="46"/>
      <c r="C33" s="75"/>
      <c r="D33" s="75"/>
      <c r="E33" s="439"/>
    </row>
    <row r="34" spans="1:5" s="78" customFormat="1">
      <c r="A34" s="46"/>
      <c r="B34" s="46"/>
      <c r="C34" s="75"/>
      <c r="D34" s="75"/>
      <c r="E34" s="439"/>
    </row>
    <row r="35" spans="1:5" s="78" customFormat="1">
      <c r="A35" s="46"/>
      <c r="B35" s="46"/>
      <c r="C35" s="75"/>
      <c r="D35" s="75"/>
      <c r="E35" s="439"/>
    </row>
    <row r="36" spans="1:5" s="78" customFormat="1">
      <c r="A36" s="46"/>
      <c r="B36" s="46"/>
      <c r="C36" s="75"/>
      <c r="D36" s="75"/>
      <c r="E36" s="439"/>
    </row>
    <row r="37" spans="1:5" s="78" customFormat="1">
      <c r="A37" s="46"/>
      <c r="B37" s="46"/>
      <c r="C37" s="75"/>
      <c r="D37" s="75"/>
      <c r="E37" s="439"/>
    </row>
    <row r="38" spans="1:5" s="78" customFormat="1">
      <c r="A38" s="46"/>
      <c r="B38" s="46"/>
      <c r="C38" s="75"/>
      <c r="D38" s="75"/>
      <c r="E38" s="439"/>
    </row>
    <row r="39" spans="1:5" s="78" customFormat="1">
      <c r="A39" s="46"/>
      <c r="B39" s="46"/>
      <c r="C39" s="75"/>
      <c r="D39" s="75"/>
      <c r="E39" s="439"/>
    </row>
    <row r="40" spans="1:5" s="78" customFormat="1">
      <c r="A40" s="46"/>
      <c r="B40" s="46"/>
      <c r="C40" s="75"/>
      <c r="D40" s="75"/>
      <c r="E40" s="439"/>
    </row>
    <row r="41" spans="1:5" s="78" customFormat="1">
      <c r="A41" s="46"/>
      <c r="B41" s="46"/>
      <c r="C41" s="75"/>
      <c r="D41" s="75"/>
      <c r="E41" s="439"/>
    </row>
    <row r="42" spans="1:5" s="78" customFormat="1">
      <c r="A42" s="46"/>
      <c r="B42" s="46"/>
      <c r="C42" s="75"/>
      <c r="D42" s="75"/>
      <c r="E42" s="439"/>
    </row>
    <row r="43" spans="1:5" s="78" customFormat="1">
      <c r="A43" s="46"/>
      <c r="B43" s="46"/>
      <c r="C43" s="75"/>
      <c r="D43" s="75"/>
      <c r="E43" s="439"/>
    </row>
    <row r="44" spans="1:5" s="78" customFormat="1">
      <c r="A44" s="46"/>
      <c r="B44" s="46"/>
      <c r="C44" s="75"/>
      <c r="D44" s="75"/>
      <c r="E44" s="439"/>
    </row>
    <row r="45" spans="1:5" s="78" customFormat="1">
      <c r="A45" s="46"/>
      <c r="B45" s="46"/>
      <c r="C45" s="75"/>
      <c r="D45" s="75"/>
      <c r="E45" s="439"/>
    </row>
    <row r="46" spans="1:5" s="78" customFormat="1">
      <c r="A46" s="46"/>
      <c r="B46" s="46"/>
      <c r="C46" s="75"/>
      <c r="D46" s="75"/>
      <c r="E46" s="439"/>
    </row>
    <row r="47" spans="1:5" s="78" customFormat="1">
      <c r="A47" s="46"/>
      <c r="B47" s="46"/>
      <c r="C47" s="75"/>
      <c r="D47" s="75"/>
      <c r="E47" s="439"/>
    </row>
    <row r="48" spans="1:5" s="78" customFormat="1">
      <c r="A48" s="46"/>
      <c r="B48" s="46"/>
      <c r="C48" s="75"/>
      <c r="D48" s="75"/>
      <c r="E48" s="439"/>
    </row>
    <row r="49" spans="1:5" s="78" customFormat="1">
      <c r="A49" s="46"/>
      <c r="B49" s="46"/>
      <c r="C49" s="75"/>
      <c r="D49" s="75"/>
      <c r="E49" s="439"/>
    </row>
    <row r="50" spans="1:5" s="78" customFormat="1">
      <c r="A50" s="46"/>
      <c r="B50" s="46"/>
      <c r="C50" s="75"/>
      <c r="D50" s="75"/>
      <c r="E50" s="439"/>
    </row>
    <row r="51" spans="1:5" s="78" customFormat="1">
      <c r="A51" s="46"/>
      <c r="B51" s="46"/>
      <c r="C51" s="75"/>
      <c r="D51" s="75"/>
      <c r="E51" s="439"/>
    </row>
    <row r="52" spans="1:5" s="78" customFormat="1">
      <c r="A52" s="46"/>
      <c r="B52" s="46"/>
      <c r="C52" s="75"/>
      <c r="D52" s="75"/>
      <c r="E52" s="439"/>
    </row>
    <row r="53" spans="1:5" s="78" customFormat="1">
      <c r="A53" s="46"/>
      <c r="B53" s="46"/>
      <c r="C53" s="75"/>
      <c r="D53" s="75"/>
      <c r="E53" s="439"/>
    </row>
    <row r="54" spans="1:5" s="78" customFormat="1">
      <c r="A54" s="46"/>
      <c r="B54" s="46"/>
      <c r="C54" s="75"/>
      <c r="D54" s="75"/>
      <c r="E54" s="439"/>
    </row>
    <row r="55" spans="1:5" s="78" customFormat="1">
      <c r="A55" s="46"/>
      <c r="B55" s="46"/>
      <c r="C55" s="75"/>
      <c r="D55" s="75"/>
      <c r="E55" s="439"/>
    </row>
    <row r="56" spans="1:5" s="78" customFormat="1">
      <c r="A56" s="46"/>
      <c r="B56" s="46"/>
      <c r="C56" s="75"/>
      <c r="D56" s="75"/>
      <c r="E56" s="439"/>
    </row>
    <row r="57" spans="1:5" s="78" customFormat="1">
      <c r="A57" s="46"/>
      <c r="B57" s="46"/>
      <c r="C57" s="75"/>
      <c r="D57" s="75"/>
      <c r="E57" s="439"/>
    </row>
    <row r="58" spans="1:5" s="78" customFormat="1">
      <c r="A58" s="46"/>
      <c r="B58" s="46"/>
      <c r="C58" s="75"/>
      <c r="D58" s="75"/>
      <c r="E58" s="439"/>
    </row>
    <row r="59" spans="1:5" s="78" customFormat="1">
      <c r="A59" s="46"/>
      <c r="B59" s="46"/>
      <c r="C59" s="75"/>
      <c r="D59" s="75"/>
      <c r="E59" s="439"/>
    </row>
    <row r="60" spans="1:5" s="78" customFormat="1">
      <c r="A60" s="46"/>
      <c r="B60" s="46"/>
      <c r="C60" s="75"/>
      <c r="D60" s="75"/>
      <c r="E60" s="439"/>
    </row>
    <row r="61" spans="1:5" s="78" customFormat="1">
      <c r="A61" s="46"/>
      <c r="B61" s="46"/>
      <c r="C61" s="75"/>
      <c r="D61" s="75"/>
      <c r="E61" s="439"/>
    </row>
    <row r="62" spans="1:5" s="78" customFormat="1">
      <c r="A62" s="46"/>
      <c r="B62" s="46"/>
      <c r="C62" s="75"/>
      <c r="D62" s="75"/>
      <c r="E62" s="439"/>
    </row>
    <row r="63" spans="1:5" s="78" customFormat="1">
      <c r="A63" s="46"/>
      <c r="B63" s="46"/>
      <c r="C63" s="75"/>
      <c r="D63" s="75"/>
      <c r="E63" s="439"/>
    </row>
    <row r="64" spans="1:5" s="78" customFormat="1">
      <c r="A64" s="46"/>
      <c r="B64" s="46"/>
      <c r="C64" s="75"/>
      <c r="D64" s="75"/>
      <c r="E64" s="439"/>
    </row>
    <row r="65" spans="1:5" s="78" customFormat="1">
      <c r="A65" s="46"/>
      <c r="B65" s="46"/>
      <c r="C65" s="75"/>
      <c r="D65" s="75"/>
      <c r="E65" s="439"/>
    </row>
    <row r="66" spans="1:5" s="78" customFormat="1">
      <c r="A66" s="46"/>
      <c r="B66" s="46"/>
      <c r="C66" s="75"/>
      <c r="D66" s="75"/>
      <c r="E66" s="439"/>
    </row>
    <row r="67" spans="1:5" s="78" customFormat="1">
      <c r="A67" s="46"/>
      <c r="B67" s="46"/>
      <c r="C67" s="75"/>
      <c r="D67" s="75"/>
      <c r="E67" s="439"/>
    </row>
    <row r="68" spans="1:5" s="78" customFormat="1">
      <c r="A68" s="46"/>
      <c r="B68" s="46"/>
      <c r="C68" s="75"/>
      <c r="D68" s="75"/>
      <c r="E68" s="439"/>
    </row>
    <row r="69" spans="1:5" s="78" customFormat="1">
      <c r="A69" s="46"/>
      <c r="B69" s="46"/>
      <c r="C69" s="75"/>
      <c r="D69" s="75"/>
      <c r="E69" s="439"/>
    </row>
    <row r="70" spans="1:5" s="78" customFormat="1">
      <c r="A70" s="46"/>
      <c r="B70" s="46"/>
      <c r="C70" s="75"/>
      <c r="D70" s="75"/>
      <c r="E70" s="439"/>
    </row>
    <row r="71" spans="1:5" s="78" customFormat="1">
      <c r="A71" s="46"/>
      <c r="B71" s="46"/>
      <c r="C71" s="75"/>
      <c r="D71" s="75"/>
      <c r="E71" s="439"/>
    </row>
    <row r="72" spans="1:5" s="78" customFormat="1">
      <c r="A72" s="46"/>
      <c r="B72" s="46"/>
      <c r="C72" s="75"/>
      <c r="D72" s="75"/>
      <c r="E72" s="439"/>
    </row>
    <row r="73" spans="1:5" s="78" customFormat="1">
      <c r="A73" s="46"/>
      <c r="B73" s="46"/>
      <c r="C73" s="75"/>
      <c r="D73" s="75"/>
      <c r="E73" s="439"/>
    </row>
    <row r="74" spans="1:5" s="78" customFormat="1">
      <c r="A74" s="46"/>
      <c r="B74" s="46"/>
      <c r="C74" s="75"/>
      <c r="D74" s="75"/>
      <c r="E74" s="439"/>
    </row>
    <row r="75" spans="1:5" s="78" customFormat="1">
      <c r="A75" s="46"/>
      <c r="B75" s="46"/>
      <c r="C75" s="75"/>
      <c r="D75" s="75"/>
      <c r="E75" s="439"/>
    </row>
    <row r="76" spans="1:5" s="78" customFormat="1">
      <c r="A76" s="46"/>
      <c r="B76" s="46"/>
      <c r="C76" s="75"/>
      <c r="D76" s="75"/>
      <c r="E76" s="439"/>
    </row>
    <row r="77" spans="1:5" s="78" customFormat="1">
      <c r="A77" s="46"/>
      <c r="B77" s="46"/>
      <c r="C77" s="75"/>
      <c r="D77" s="75"/>
      <c r="E77" s="439"/>
    </row>
    <row r="78" spans="1:5" s="78" customFormat="1">
      <c r="A78" s="46"/>
      <c r="B78" s="46"/>
      <c r="C78" s="75"/>
      <c r="D78" s="75"/>
      <c r="E78" s="439"/>
    </row>
    <row r="79" spans="1:5" s="78" customFormat="1">
      <c r="A79" s="46"/>
      <c r="B79" s="46"/>
      <c r="C79" s="75"/>
      <c r="D79" s="75"/>
      <c r="E79" s="439"/>
    </row>
    <row r="80" spans="1:5" s="78" customFormat="1">
      <c r="A80" s="46"/>
      <c r="B80" s="46"/>
      <c r="C80" s="75"/>
      <c r="D80" s="75"/>
      <c r="E80" s="439"/>
    </row>
    <row r="81" spans="1:5" s="78" customFormat="1">
      <c r="A81" s="46"/>
      <c r="B81" s="46"/>
      <c r="C81" s="75"/>
      <c r="D81" s="75"/>
      <c r="E81" s="439"/>
    </row>
    <row r="82" spans="1:5" s="78" customFormat="1">
      <c r="A82" s="46"/>
      <c r="B82" s="46"/>
      <c r="C82" s="75"/>
      <c r="D82" s="75"/>
      <c r="E82" s="439"/>
    </row>
    <row r="83" spans="1:5" s="78" customFormat="1">
      <c r="A83" s="46"/>
      <c r="B83" s="46"/>
      <c r="C83" s="75"/>
      <c r="D83" s="75"/>
      <c r="E83" s="439"/>
    </row>
    <row r="84" spans="1:5" s="78" customFormat="1">
      <c r="A84" s="46"/>
      <c r="B84" s="46"/>
      <c r="C84" s="75"/>
      <c r="D84" s="75"/>
      <c r="E84" s="439"/>
    </row>
    <row r="85" spans="1:5" s="78" customFormat="1">
      <c r="A85" s="46"/>
      <c r="B85" s="46"/>
      <c r="C85" s="75"/>
      <c r="D85" s="75"/>
      <c r="E85" s="439"/>
    </row>
    <row r="86" spans="1:5" s="78" customFormat="1">
      <c r="A86" s="46"/>
      <c r="B86" s="46"/>
      <c r="C86" s="75"/>
      <c r="D86" s="75"/>
      <c r="E86" s="439"/>
    </row>
    <row r="87" spans="1:5" s="78" customFormat="1">
      <c r="A87" s="46"/>
      <c r="B87" s="46"/>
      <c r="C87" s="75"/>
      <c r="D87" s="75"/>
      <c r="E87" s="439"/>
    </row>
    <row r="88" spans="1:5" s="78" customFormat="1">
      <c r="A88" s="46"/>
      <c r="B88" s="46"/>
      <c r="C88" s="75"/>
      <c r="D88" s="75"/>
      <c r="E88" s="439"/>
    </row>
    <row r="89" spans="1:5" s="78" customFormat="1">
      <c r="A89" s="46"/>
      <c r="B89" s="46"/>
      <c r="C89" s="75"/>
      <c r="D89" s="75"/>
      <c r="E89" s="439"/>
    </row>
    <row r="90" spans="1:5" s="78" customFormat="1">
      <c r="A90" s="46"/>
      <c r="B90" s="46"/>
      <c r="C90" s="75"/>
      <c r="D90" s="75"/>
      <c r="E90" s="439"/>
    </row>
    <row r="91" spans="1:5" s="78" customFormat="1">
      <c r="A91" s="46"/>
      <c r="B91" s="46"/>
      <c r="C91" s="75"/>
      <c r="D91" s="75"/>
      <c r="E91" s="439"/>
    </row>
    <row r="92" spans="1:5" s="78" customFormat="1">
      <c r="A92" s="46"/>
      <c r="B92" s="46"/>
      <c r="C92" s="75"/>
      <c r="D92" s="75"/>
      <c r="E92" s="439"/>
    </row>
    <row r="93" spans="1:5" s="78" customFormat="1">
      <c r="A93" s="46"/>
      <c r="B93" s="46"/>
      <c r="C93" s="75"/>
      <c r="D93" s="75"/>
      <c r="E93" s="439"/>
    </row>
    <row r="94" spans="1:5" s="78" customFormat="1">
      <c r="A94" s="46"/>
      <c r="B94" s="46"/>
      <c r="C94" s="75"/>
      <c r="D94" s="75"/>
      <c r="E94" s="439"/>
    </row>
    <row r="95" spans="1:5" s="78" customFormat="1">
      <c r="A95" s="46"/>
      <c r="B95" s="46"/>
      <c r="C95" s="75"/>
      <c r="D95" s="75"/>
      <c r="E95" s="439"/>
    </row>
    <row r="96" spans="1:5" s="78" customFormat="1">
      <c r="A96" s="46"/>
      <c r="B96" s="46"/>
      <c r="C96" s="75"/>
      <c r="D96" s="75"/>
      <c r="E96" s="439"/>
    </row>
    <row r="97" spans="1:5" s="78" customFormat="1">
      <c r="A97" s="46"/>
      <c r="B97" s="46"/>
      <c r="C97" s="75"/>
      <c r="D97" s="75"/>
      <c r="E97" s="439"/>
    </row>
    <row r="98" spans="1:5" s="78" customFormat="1">
      <c r="A98" s="46"/>
      <c r="B98" s="46"/>
      <c r="C98" s="75"/>
      <c r="D98" s="75"/>
      <c r="E98" s="439"/>
    </row>
    <row r="99" spans="1:5" s="78" customFormat="1">
      <c r="A99" s="46"/>
      <c r="B99" s="46"/>
      <c r="C99" s="75"/>
      <c r="D99" s="75"/>
      <c r="E99" s="439"/>
    </row>
    <row r="100" spans="1:5" s="78" customFormat="1">
      <c r="A100" s="46"/>
      <c r="B100" s="46"/>
      <c r="C100" s="75"/>
      <c r="D100" s="75"/>
      <c r="E100" s="439"/>
    </row>
    <row r="101" spans="1:5" s="78" customFormat="1">
      <c r="A101" s="46"/>
      <c r="B101" s="46"/>
      <c r="C101" s="75"/>
      <c r="D101" s="75"/>
      <c r="E101" s="439"/>
    </row>
    <row r="102" spans="1:5" s="78" customFormat="1">
      <c r="A102" s="46"/>
      <c r="B102" s="46"/>
      <c r="C102" s="75"/>
      <c r="D102" s="75"/>
      <c r="E102" s="439"/>
    </row>
    <row r="103" spans="1:5" s="78" customFormat="1">
      <c r="A103" s="46"/>
      <c r="B103" s="46"/>
      <c r="C103" s="75"/>
      <c r="D103" s="75"/>
      <c r="E103" s="439"/>
    </row>
    <row r="104" spans="1:5" s="78" customFormat="1">
      <c r="A104" s="46"/>
      <c r="B104" s="46"/>
      <c r="C104" s="75"/>
      <c r="D104" s="75"/>
      <c r="E104" s="439"/>
    </row>
    <row r="105" spans="1:5" s="78" customFormat="1">
      <c r="A105" s="46"/>
      <c r="B105" s="46"/>
      <c r="C105" s="75"/>
      <c r="D105" s="75"/>
      <c r="E105" s="439"/>
    </row>
    <row r="106" spans="1:5" s="78" customFormat="1">
      <c r="A106" s="46"/>
      <c r="B106" s="46"/>
      <c r="C106" s="75"/>
      <c r="D106" s="75"/>
      <c r="E106" s="439"/>
    </row>
    <row r="107" spans="1:5" s="78" customFormat="1">
      <c r="C107" s="75"/>
      <c r="E107" s="439"/>
    </row>
    <row r="108" spans="1:5" s="78" customFormat="1">
      <c r="C108" s="75"/>
      <c r="E108" s="439"/>
    </row>
    <row r="109" spans="1:5" s="78" customFormat="1">
      <c r="C109" s="75"/>
      <c r="E109" s="439"/>
    </row>
    <row r="110" spans="1:5" s="78" customFormat="1">
      <c r="C110" s="75"/>
      <c r="E110" s="439"/>
    </row>
    <row r="111" spans="1:5" s="78" customFormat="1">
      <c r="C111" s="75"/>
      <c r="E111" s="439"/>
    </row>
    <row r="112" spans="1:5" s="78" customFormat="1">
      <c r="C112" s="75"/>
      <c r="E112" s="439"/>
    </row>
    <row r="113" spans="3:5" s="78" customFormat="1">
      <c r="C113" s="75"/>
      <c r="E113" s="439"/>
    </row>
    <row r="114" spans="3:5" s="78" customFormat="1">
      <c r="C114" s="75"/>
      <c r="E114" s="439"/>
    </row>
    <row r="115" spans="3:5" s="78" customFormat="1">
      <c r="C115" s="75"/>
      <c r="E115" s="439"/>
    </row>
    <row r="116" spans="3:5" s="78" customFormat="1">
      <c r="C116" s="75"/>
      <c r="E116" s="439"/>
    </row>
    <row r="117" spans="3:5" s="78" customFormat="1">
      <c r="C117" s="75"/>
      <c r="E117" s="439"/>
    </row>
    <row r="118" spans="3:5" s="78" customFormat="1">
      <c r="C118" s="75"/>
      <c r="E118" s="439"/>
    </row>
    <row r="119" spans="3:5" s="78" customFormat="1">
      <c r="C119" s="75"/>
      <c r="E119" s="439"/>
    </row>
    <row r="120" spans="3:5" s="78" customFormat="1">
      <c r="C120" s="75"/>
      <c r="E120" s="439"/>
    </row>
    <row r="121" spans="3:5" s="78" customFormat="1">
      <c r="C121" s="75"/>
      <c r="E121" s="439"/>
    </row>
    <row r="122" spans="3:5" s="78" customFormat="1">
      <c r="C122" s="75"/>
      <c r="E122" s="439"/>
    </row>
    <row r="123" spans="3:5" s="78" customFormat="1">
      <c r="C123" s="75"/>
      <c r="E123" s="439"/>
    </row>
    <row r="124" spans="3:5" s="78" customFormat="1">
      <c r="C124" s="75"/>
      <c r="E124" s="439"/>
    </row>
    <row r="125" spans="3:5" s="78" customFormat="1">
      <c r="C125" s="75"/>
      <c r="E125" s="439"/>
    </row>
    <row r="126" spans="3:5" s="78" customFormat="1">
      <c r="C126" s="75"/>
      <c r="E126" s="439"/>
    </row>
    <row r="127" spans="3:5" s="78" customFormat="1">
      <c r="C127" s="75"/>
      <c r="E127" s="439"/>
    </row>
    <row r="128" spans="3:5" s="78" customFormat="1">
      <c r="C128" s="75"/>
      <c r="E128" s="439"/>
    </row>
    <row r="129" spans="3:5" s="78" customFormat="1">
      <c r="C129" s="75"/>
      <c r="E129" s="439"/>
    </row>
    <row r="130" spans="3:5" s="78" customFormat="1">
      <c r="C130" s="75"/>
      <c r="E130" s="439"/>
    </row>
    <row r="131" spans="3:5" s="78" customFormat="1">
      <c r="C131" s="75"/>
      <c r="E131" s="439"/>
    </row>
    <row r="132" spans="3:5" s="78" customFormat="1">
      <c r="C132" s="75"/>
      <c r="E132" s="439"/>
    </row>
    <row r="133" spans="3:5" s="78" customFormat="1">
      <c r="C133" s="75"/>
      <c r="E133" s="439"/>
    </row>
    <row r="134" spans="3:5" s="78" customFormat="1">
      <c r="C134" s="75"/>
      <c r="E134" s="439"/>
    </row>
    <row r="135" spans="3:5" s="78" customFormat="1">
      <c r="C135" s="75"/>
      <c r="E135" s="439"/>
    </row>
    <row r="136" spans="3:5" s="78" customFormat="1">
      <c r="C136" s="75"/>
      <c r="E136" s="439"/>
    </row>
    <row r="137" spans="3:5" s="78" customFormat="1">
      <c r="C137" s="75"/>
      <c r="E137" s="439"/>
    </row>
    <row r="138" spans="3:5" s="78" customFormat="1">
      <c r="C138" s="75"/>
      <c r="E138" s="439"/>
    </row>
    <row r="139" spans="3:5" s="78" customFormat="1">
      <c r="C139" s="75"/>
      <c r="E139" s="439"/>
    </row>
  </sheetData>
  <mergeCells count="26">
    <mergeCell ref="A5:A7"/>
    <mergeCell ref="C5:C7"/>
    <mergeCell ref="D5:D7"/>
    <mergeCell ref="E5:E7"/>
    <mergeCell ref="F5:F7"/>
    <mergeCell ref="G6:G7"/>
    <mergeCell ref="O6:O7"/>
    <mergeCell ref="L6:L7"/>
    <mergeCell ref="M6:M7"/>
    <mergeCell ref="W5:Z5"/>
    <mergeCell ref="S5:T5"/>
    <mergeCell ref="P6:P7"/>
    <mergeCell ref="U6:U7"/>
    <mergeCell ref="V5:V7"/>
    <mergeCell ref="Q6:Q7"/>
    <mergeCell ref="T6:T7"/>
    <mergeCell ref="N6:N7"/>
    <mergeCell ref="G5:K5"/>
    <mergeCell ref="L5:N5"/>
    <mergeCell ref="O5:R5"/>
    <mergeCell ref="R6:R7"/>
    <mergeCell ref="S6:S7"/>
    <mergeCell ref="H6:H7"/>
    <mergeCell ref="I6:I7"/>
    <mergeCell ref="J6:J7"/>
    <mergeCell ref="K6:K7"/>
  </mergeCells>
  <phoneticPr fontId="6" type="noConversion"/>
  <pageMargins left="0.37" right="7.0000000000000007E-2" top="0.42" bottom="0.48" header="0.22" footer="0.25"/>
  <pageSetup paperSize="9" scale="80" orientation="landscape" r:id="rId1"/>
  <headerFooter alignWithMargins="0">
    <oddFooter>&amp;Cหน้าที่ &amp;P จาก &amp;N</oddFooter>
  </headerFooter>
</worksheet>
</file>

<file path=xl/worksheets/sheet13.xml><?xml version="1.0" encoding="utf-8"?>
<worksheet xmlns="http://schemas.openxmlformats.org/spreadsheetml/2006/main" xmlns:r="http://schemas.openxmlformats.org/officeDocument/2006/relationships">
  <sheetPr enableFormatConditionsCalculation="0">
    <tabColor indexed="44"/>
  </sheetPr>
  <dimension ref="A1:R184"/>
  <sheetViews>
    <sheetView zoomScale="75" workbookViewId="0">
      <pane xSplit="5" ySplit="4" topLeftCell="O111" activePane="bottomRight" state="frozen"/>
      <selection activeCell="C13" sqref="C13"/>
      <selection pane="topRight" activeCell="C13" sqref="C13"/>
      <selection pane="bottomLeft" activeCell="C13" sqref="C13"/>
      <selection pane="bottomRight" activeCell="D117" sqref="D117:D173"/>
    </sheetView>
  </sheetViews>
  <sheetFormatPr defaultColWidth="9" defaultRowHeight="11.25"/>
  <cols>
    <col min="1" max="1" width="5.75" style="832" customWidth="1"/>
    <col min="2" max="2" width="5.125" style="832" hidden="1" customWidth="1"/>
    <col min="3" max="3" width="22.25" style="832" customWidth="1"/>
    <col min="4" max="4" width="33" style="701" customWidth="1"/>
    <col min="5" max="5" width="11.875" style="833" bestFit="1" customWidth="1"/>
    <col min="6" max="6" width="7.625" style="832" customWidth="1"/>
    <col min="7" max="7" width="4" style="832" customWidth="1"/>
    <col min="8" max="8" width="4" style="937" customWidth="1"/>
    <col min="9" max="9" width="10.375" style="832" customWidth="1"/>
    <col min="10" max="10" width="32" style="832" customWidth="1"/>
    <col min="11" max="11" width="6.25" style="832" customWidth="1"/>
    <col min="12" max="12" width="7.25" style="832" bestFit="1" customWidth="1"/>
    <col min="13" max="14" width="7.625" style="832" customWidth="1"/>
    <col min="15" max="15" width="10.375" style="832" customWidth="1"/>
    <col min="16" max="16" width="32" style="832" customWidth="1"/>
    <col min="17" max="16384" width="9" style="832"/>
  </cols>
  <sheetData>
    <row r="1" spans="1:17">
      <c r="A1" s="831" t="s">
        <v>1453</v>
      </c>
      <c r="B1" s="831"/>
      <c r="D1" s="710"/>
      <c r="Q1" s="718" t="s">
        <v>765</v>
      </c>
    </row>
    <row r="2" spans="1:17">
      <c r="A2" s="831" t="s">
        <v>1844</v>
      </c>
      <c r="B2" s="831"/>
      <c r="D2" s="710"/>
      <c r="Q2" s="718" t="s">
        <v>766</v>
      </c>
    </row>
    <row r="3" spans="1:17">
      <c r="A3" s="831"/>
      <c r="B3" s="831"/>
      <c r="D3" s="710"/>
      <c r="Q3" s="718" t="s">
        <v>1760</v>
      </c>
    </row>
    <row r="4" spans="1:17">
      <c r="D4" s="710"/>
      <c r="Q4" s="718" t="s">
        <v>1761</v>
      </c>
    </row>
    <row r="5" spans="1:17" s="702" customFormat="1" ht="27" customHeight="1">
      <c r="A5" s="1295" t="s">
        <v>1474</v>
      </c>
      <c r="B5" s="835"/>
      <c r="C5" s="1291" t="s">
        <v>1454</v>
      </c>
      <c r="D5" s="1291" t="s">
        <v>1455</v>
      </c>
      <c r="E5" s="1291" t="s">
        <v>1470</v>
      </c>
      <c r="F5" s="1277" t="s">
        <v>911</v>
      </c>
      <c r="G5" s="1299"/>
      <c r="H5" s="1212"/>
      <c r="I5" s="1269" t="s">
        <v>1903</v>
      </c>
      <c r="J5" s="1291" t="s">
        <v>1465</v>
      </c>
      <c r="K5" s="1297" t="s">
        <v>1663</v>
      </c>
      <c r="L5" s="1297"/>
      <c r="M5" s="1269" t="s">
        <v>911</v>
      </c>
      <c r="N5" s="1290"/>
      <c r="O5" s="1269" t="s">
        <v>1903</v>
      </c>
      <c r="P5" s="1291" t="s">
        <v>1465</v>
      </c>
      <c r="Q5" s="718" t="s">
        <v>1762</v>
      </c>
    </row>
    <row r="6" spans="1:17" s="831" customFormat="1" ht="24.75" customHeight="1">
      <c r="A6" s="1296"/>
      <c r="B6" s="835"/>
      <c r="C6" s="1292"/>
      <c r="D6" s="1292"/>
      <c r="E6" s="1292"/>
      <c r="F6" s="836" t="s">
        <v>1901</v>
      </c>
      <c r="G6" s="1298" t="s">
        <v>1902</v>
      </c>
      <c r="H6" s="1212"/>
      <c r="I6" s="1290"/>
      <c r="J6" s="1292"/>
      <c r="K6" s="837" t="s">
        <v>1901</v>
      </c>
      <c r="L6" s="837" t="s">
        <v>1902</v>
      </c>
      <c r="M6" s="836" t="s">
        <v>1901</v>
      </c>
      <c r="N6" s="836" t="s">
        <v>1902</v>
      </c>
      <c r="O6" s="1290"/>
      <c r="P6" s="1292"/>
      <c r="Q6" s="718" t="s">
        <v>1763</v>
      </c>
    </row>
    <row r="7" spans="1:17" s="926" customFormat="1" ht="56.25">
      <c r="A7" s="927"/>
      <c r="B7" s="927"/>
      <c r="C7" s="928" t="s">
        <v>1666</v>
      </c>
      <c r="D7" s="838" t="s">
        <v>1558</v>
      </c>
      <c r="E7" s="839"/>
      <c r="F7" s="929"/>
      <c r="G7" s="940"/>
      <c r="H7" s="941"/>
      <c r="I7" s="929"/>
      <c r="J7" s="930"/>
      <c r="K7" s="840"/>
      <c r="L7" s="841"/>
      <c r="M7" s="931"/>
      <c r="N7" s="931"/>
      <c r="O7" s="931"/>
      <c r="P7" s="930"/>
    </row>
    <row r="8" spans="1:17" s="842" customFormat="1" ht="22.5">
      <c r="A8" s="698">
        <v>1</v>
      </c>
      <c r="B8" s="698">
        <v>1</v>
      </c>
      <c r="C8" s="843"/>
      <c r="D8" s="678" t="s">
        <v>1559</v>
      </c>
      <c r="E8" s="679">
        <v>3000000</v>
      </c>
      <c r="F8" s="700"/>
      <c r="G8" s="942"/>
      <c r="H8" s="820" t="str">
        <f>IF(L8=0,"",L8)</f>
        <v/>
      </c>
      <c r="I8" s="844" t="s">
        <v>106</v>
      </c>
      <c r="J8" s="845" t="s">
        <v>1246</v>
      </c>
      <c r="K8" s="846"/>
      <c r="L8" s="846"/>
      <c r="M8" s="680"/>
      <c r="N8" s="680"/>
      <c r="O8" s="671" t="s">
        <v>106</v>
      </c>
      <c r="P8" s="845" t="s">
        <v>1246</v>
      </c>
    </row>
    <row r="9" spans="1:17" s="842" customFormat="1" ht="22.5">
      <c r="A9" s="698">
        <v>2</v>
      </c>
      <c r="B9" s="698">
        <v>1</v>
      </c>
      <c r="C9" s="843"/>
      <c r="D9" s="678" t="s">
        <v>1560</v>
      </c>
      <c r="E9" s="679">
        <v>3000000</v>
      </c>
      <c r="F9" s="700"/>
      <c r="G9" s="942"/>
      <c r="H9" s="943" t="str">
        <f t="shared" ref="H9:H72" si="0">IF(L9=0,"",L9)</f>
        <v/>
      </c>
      <c r="I9" s="844" t="s">
        <v>106</v>
      </c>
      <c r="J9" s="845" t="s">
        <v>1542</v>
      </c>
      <c r="K9" s="846"/>
      <c r="L9" s="846"/>
      <c r="M9" s="680"/>
      <c r="N9" s="680"/>
      <c r="O9" s="671" t="s">
        <v>106</v>
      </c>
      <c r="P9" s="845" t="s">
        <v>1542</v>
      </c>
    </row>
    <row r="10" spans="1:17" s="926" customFormat="1" ht="22.5">
      <c r="A10" s="921"/>
      <c r="B10" s="921"/>
      <c r="C10" s="922"/>
      <c r="D10" s="681" t="s">
        <v>1561</v>
      </c>
      <c r="E10" s="682"/>
      <c r="F10" s="923"/>
      <c r="G10" s="944"/>
      <c r="H10" s="945" t="str">
        <f t="shared" si="0"/>
        <v/>
      </c>
      <c r="I10" s="923"/>
      <c r="J10" s="924"/>
      <c r="K10" s="846"/>
      <c r="L10" s="846"/>
      <c r="M10" s="925"/>
      <c r="N10" s="925"/>
      <c r="O10" s="925"/>
      <c r="P10" s="924"/>
    </row>
    <row r="11" spans="1:17" s="842" customFormat="1" ht="33.75">
      <c r="A11" s="698">
        <v>3</v>
      </c>
      <c r="B11" s="698">
        <v>1</v>
      </c>
      <c r="C11" s="843"/>
      <c r="D11" s="678" t="s">
        <v>474</v>
      </c>
      <c r="E11" s="847">
        <v>560000</v>
      </c>
      <c r="F11" s="700"/>
      <c r="G11" s="942"/>
      <c r="H11" s="943" t="str">
        <f t="shared" si="0"/>
        <v/>
      </c>
      <c r="I11" s="844" t="s">
        <v>106</v>
      </c>
      <c r="J11" s="845" t="s">
        <v>1246</v>
      </c>
      <c r="K11" s="846"/>
      <c r="L11" s="846"/>
      <c r="M11" s="680"/>
      <c r="N11" s="680"/>
      <c r="O11" s="671" t="s">
        <v>106</v>
      </c>
      <c r="P11" s="845" t="s">
        <v>1246</v>
      </c>
    </row>
    <row r="12" spans="1:17" s="842" customFormat="1" ht="22.5">
      <c r="A12" s="698">
        <v>4</v>
      </c>
      <c r="B12" s="698">
        <v>1</v>
      </c>
      <c r="C12" s="843"/>
      <c r="D12" s="678" t="s">
        <v>1562</v>
      </c>
      <c r="E12" s="679">
        <v>2500000</v>
      </c>
      <c r="F12" s="700"/>
      <c r="G12" s="942"/>
      <c r="H12" s="943" t="str">
        <f t="shared" si="0"/>
        <v/>
      </c>
      <c r="I12" s="844" t="s">
        <v>106</v>
      </c>
      <c r="J12" s="845" t="s">
        <v>2094</v>
      </c>
      <c r="K12" s="846"/>
      <c r="L12" s="846"/>
      <c r="M12" s="680"/>
      <c r="N12" s="680"/>
      <c r="O12" s="671" t="s">
        <v>106</v>
      </c>
      <c r="P12" s="845" t="s">
        <v>2094</v>
      </c>
    </row>
    <row r="13" spans="1:17" s="842" customFormat="1" ht="22.5">
      <c r="A13" s="698">
        <v>5</v>
      </c>
      <c r="B13" s="698">
        <v>1</v>
      </c>
      <c r="C13" s="843"/>
      <c r="D13" s="678" t="s">
        <v>1563</v>
      </c>
      <c r="E13" s="847">
        <v>300000</v>
      </c>
      <c r="F13" s="700"/>
      <c r="G13" s="942"/>
      <c r="H13" s="943" t="str">
        <f t="shared" si="0"/>
        <v/>
      </c>
      <c r="I13" s="844" t="s">
        <v>106</v>
      </c>
      <c r="J13" s="845" t="s">
        <v>1246</v>
      </c>
      <c r="K13" s="846"/>
      <c r="L13" s="846"/>
      <c r="M13" s="680"/>
      <c r="N13" s="680"/>
      <c r="O13" s="671" t="s">
        <v>106</v>
      </c>
      <c r="P13" s="845" t="s">
        <v>1246</v>
      </c>
    </row>
    <row r="14" spans="1:17" s="854" customFormat="1" ht="33.75">
      <c r="A14" s="698">
        <v>6</v>
      </c>
      <c r="B14" s="848">
        <v>1</v>
      </c>
      <c r="C14" s="849"/>
      <c r="D14" s="694" t="s">
        <v>1564</v>
      </c>
      <c r="E14" s="850">
        <v>1250000</v>
      </c>
      <c r="F14" s="851"/>
      <c r="G14" s="946"/>
      <c r="H14" s="947" t="str">
        <f t="shared" si="0"/>
        <v/>
      </c>
      <c r="I14" s="674" t="s">
        <v>106</v>
      </c>
      <c r="J14" s="853" t="s">
        <v>862</v>
      </c>
      <c r="K14" s="846"/>
      <c r="L14" s="846"/>
      <c r="M14" s="683"/>
      <c r="N14" s="684"/>
      <c r="O14" s="677" t="s">
        <v>106</v>
      </c>
      <c r="P14" s="853" t="s">
        <v>862</v>
      </c>
    </row>
    <row r="15" spans="1:17" s="842" customFormat="1" ht="33.75">
      <c r="A15" s="698">
        <v>7</v>
      </c>
      <c r="B15" s="698">
        <v>1</v>
      </c>
      <c r="C15" s="843"/>
      <c r="D15" s="688" t="s">
        <v>1565</v>
      </c>
      <c r="E15" s="847">
        <v>4800000</v>
      </c>
      <c r="F15" s="700"/>
      <c r="G15" s="709" t="s">
        <v>106</v>
      </c>
      <c r="H15" s="948" t="str">
        <f t="shared" si="0"/>
        <v/>
      </c>
      <c r="I15" s="855"/>
      <c r="J15" s="845" t="s">
        <v>228</v>
      </c>
      <c r="K15" s="846"/>
      <c r="L15" s="846"/>
      <c r="M15" s="685"/>
      <c r="N15" s="672" t="s">
        <v>106</v>
      </c>
      <c r="O15" s="686"/>
      <c r="P15" s="845" t="s">
        <v>228</v>
      </c>
    </row>
    <row r="16" spans="1:17" s="842" customFormat="1" ht="22.5">
      <c r="A16" s="698">
        <v>8</v>
      </c>
      <c r="B16" s="698">
        <v>1</v>
      </c>
      <c r="C16" s="843"/>
      <c r="D16" s="688" t="s">
        <v>1566</v>
      </c>
      <c r="E16" s="847">
        <v>300000</v>
      </c>
      <c r="F16" s="700"/>
      <c r="G16" s="942"/>
      <c r="H16" s="943" t="str">
        <f t="shared" si="0"/>
        <v/>
      </c>
      <c r="I16" s="844" t="s">
        <v>106</v>
      </c>
      <c r="J16" s="845" t="s">
        <v>1246</v>
      </c>
      <c r="K16" s="846"/>
      <c r="L16" s="846"/>
      <c r="M16" s="680"/>
      <c r="N16" s="680"/>
      <c r="O16" s="671" t="s">
        <v>106</v>
      </c>
      <c r="P16" s="845" t="s">
        <v>1246</v>
      </c>
    </row>
    <row r="17" spans="1:16" s="926" customFormat="1" ht="22.5">
      <c r="A17" s="921"/>
      <c r="B17" s="921"/>
      <c r="C17" s="922"/>
      <c r="D17" s="689" t="s">
        <v>1567</v>
      </c>
      <c r="E17" s="856"/>
      <c r="F17" s="923"/>
      <c r="G17" s="944"/>
      <c r="H17" s="945" t="str">
        <f t="shared" si="0"/>
        <v/>
      </c>
      <c r="I17" s="923"/>
      <c r="J17" s="924"/>
      <c r="K17" s="846"/>
      <c r="L17" s="846"/>
      <c r="M17" s="925"/>
      <c r="N17" s="925"/>
      <c r="O17" s="925"/>
      <c r="P17" s="924"/>
    </row>
    <row r="18" spans="1:16" s="854" customFormat="1" ht="22.5">
      <c r="A18" s="848">
        <v>9</v>
      </c>
      <c r="B18" s="848">
        <v>1</v>
      </c>
      <c r="C18" s="849"/>
      <c r="D18" s="694" t="s">
        <v>1568</v>
      </c>
      <c r="E18" s="850">
        <v>10000000</v>
      </c>
      <c r="F18" s="852"/>
      <c r="G18" s="946"/>
      <c r="H18" s="947" t="str">
        <f t="shared" si="0"/>
        <v/>
      </c>
      <c r="I18" s="674" t="s">
        <v>106</v>
      </c>
      <c r="J18" s="853" t="s">
        <v>862</v>
      </c>
      <c r="K18" s="846"/>
      <c r="L18" s="846"/>
      <c r="M18" s="684"/>
      <c r="N18" s="684"/>
      <c r="O18" s="677" t="s">
        <v>106</v>
      </c>
      <c r="P18" s="853" t="s">
        <v>862</v>
      </c>
    </row>
    <row r="19" spans="1:16" s="854" customFormat="1" ht="23.1" customHeight="1">
      <c r="A19" s="848">
        <v>10</v>
      </c>
      <c r="B19" s="848">
        <v>1</v>
      </c>
      <c r="C19" s="849"/>
      <c r="D19" s="694" t="s">
        <v>1569</v>
      </c>
      <c r="E19" s="850">
        <v>2756470</v>
      </c>
      <c r="F19" s="674" t="s">
        <v>106</v>
      </c>
      <c r="G19" s="946"/>
      <c r="H19" s="947" t="str">
        <f t="shared" si="0"/>
        <v/>
      </c>
      <c r="I19" s="851"/>
      <c r="J19" s="853" t="s">
        <v>236</v>
      </c>
      <c r="K19" s="846">
        <v>1</v>
      </c>
      <c r="L19" s="846"/>
      <c r="M19" s="677" t="s">
        <v>106</v>
      </c>
      <c r="N19" s="684"/>
      <c r="O19" s="683"/>
      <c r="P19" s="853" t="s">
        <v>236</v>
      </c>
    </row>
    <row r="20" spans="1:16" s="842" customFormat="1" ht="22.5">
      <c r="A20" s="848">
        <v>11</v>
      </c>
      <c r="B20" s="698">
        <v>1</v>
      </c>
      <c r="C20" s="843"/>
      <c r="D20" s="688" t="s">
        <v>1570</v>
      </c>
      <c r="E20" s="847">
        <v>4000000</v>
      </c>
      <c r="F20" s="844" t="s">
        <v>106</v>
      </c>
      <c r="G20" s="942"/>
      <c r="H20" s="943" t="str">
        <f t="shared" si="0"/>
        <v/>
      </c>
      <c r="I20" s="700"/>
      <c r="J20" s="845" t="s">
        <v>1511</v>
      </c>
      <c r="K20" s="846">
        <v>2</v>
      </c>
      <c r="L20" s="846"/>
      <c r="M20" s="671" t="s">
        <v>106</v>
      </c>
      <c r="N20" s="680"/>
      <c r="O20" s="680"/>
      <c r="P20" s="845" t="s">
        <v>1511</v>
      </c>
    </row>
    <row r="21" spans="1:16" s="854" customFormat="1" ht="23.1" customHeight="1">
      <c r="A21" s="848">
        <v>12</v>
      </c>
      <c r="B21" s="848">
        <v>1</v>
      </c>
      <c r="C21" s="849"/>
      <c r="D21" s="694" t="s">
        <v>1571</v>
      </c>
      <c r="E21" s="850">
        <v>1250000</v>
      </c>
      <c r="F21" s="851"/>
      <c r="G21" s="946"/>
      <c r="H21" s="947" t="str">
        <f t="shared" si="0"/>
        <v/>
      </c>
      <c r="I21" s="674" t="s">
        <v>106</v>
      </c>
      <c r="J21" s="853" t="s">
        <v>862</v>
      </c>
      <c r="K21" s="846"/>
      <c r="L21" s="846"/>
      <c r="M21" s="683"/>
      <c r="N21" s="684"/>
      <c r="O21" s="677" t="s">
        <v>106</v>
      </c>
      <c r="P21" s="853" t="s">
        <v>862</v>
      </c>
    </row>
    <row r="22" spans="1:16" s="842" customFormat="1" ht="23.1" customHeight="1">
      <c r="A22" s="848">
        <v>13</v>
      </c>
      <c r="B22" s="698">
        <v>1</v>
      </c>
      <c r="C22" s="843"/>
      <c r="D22" s="688" t="s">
        <v>1572</v>
      </c>
      <c r="E22" s="847">
        <v>1000000</v>
      </c>
      <c r="F22" s="700"/>
      <c r="G22" s="942"/>
      <c r="H22" s="943" t="str">
        <f t="shared" si="0"/>
        <v/>
      </c>
      <c r="I22" s="844" t="s">
        <v>106</v>
      </c>
      <c r="J22" s="845" t="s">
        <v>2094</v>
      </c>
      <c r="K22" s="846"/>
      <c r="L22" s="846"/>
      <c r="M22" s="680"/>
      <c r="N22" s="680"/>
      <c r="O22" s="671" t="s">
        <v>106</v>
      </c>
      <c r="P22" s="845" t="s">
        <v>2094</v>
      </c>
    </row>
    <row r="23" spans="1:16" s="842" customFormat="1" ht="22.5">
      <c r="A23" s="848">
        <v>14</v>
      </c>
      <c r="B23" s="698">
        <v>1</v>
      </c>
      <c r="C23" s="843"/>
      <c r="D23" s="688" t="s">
        <v>234</v>
      </c>
      <c r="E23" s="847">
        <v>500000</v>
      </c>
      <c r="F23" s="700"/>
      <c r="G23" s="942"/>
      <c r="H23" s="943" t="str">
        <f t="shared" si="0"/>
        <v/>
      </c>
      <c r="I23" s="844" t="s">
        <v>106</v>
      </c>
      <c r="J23" s="845" t="s">
        <v>1246</v>
      </c>
      <c r="K23" s="846"/>
      <c r="L23" s="846"/>
      <c r="M23" s="680"/>
      <c r="N23" s="680"/>
      <c r="O23" s="671" t="s">
        <v>106</v>
      </c>
      <c r="P23" s="845" t="s">
        <v>1246</v>
      </c>
    </row>
    <row r="24" spans="1:16" s="842" customFormat="1" ht="23.1" customHeight="1">
      <c r="A24" s="848">
        <v>15</v>
      </c>
      <c r="B24" s="698">
        <v>1</v>
      </c>
      <c r="C24" s="843"/>
      <c r="D24" s="688" t="s">
        <v>235</v>
      </c>
      <c r="E24" s="847">
        <v>11000000</v>
      </c>
      <c r="F24" s="700"/>
      <c r="G24" s="942"/>
      <c r="H24" s="943" t="str">
        <f t="shared" si="0"/>
        <v/>
      </c>
      <c r="I24" s="844" t="s">
        <v>106</v>
      </c>
      <c r="J24" s="845" t="s">
        <v>1246</v>
      </c>
      <c r="K24" s="846"/>
      <c r="L24" s="846"/>
      <c r="M24" s="680"/>
      <c r="N24" s="680"/>
      <c r="O24" s="671" t="s">
        <v>106</v>
      </c>
      <c r="P24" s="845" t="s">
        <v>1246</v>
      </c>
    </row>
    <row r="25" spans="1:16" s="926" customFormat="1" ht="33.75">
      <c r="A25" s="921"/>
      <c r="B25" s="921"/>
      <c r="C25" s="922" t="s">
        <v>1431</v>
      </c>
      <c r="D25" s="689" t="s">
        <v>237</v>
      </c>
      <c r="E25" s="856"/>
      <c r="F25" s="923"/>
      <c r="G25" s="944"/>
      <c r="H25" s="945" t="str">
        <f t="shared" si="0"/>
        <v/>
      </c>
      <c r="I25" s="923"/>
      <c r="J25" s="924"/>
      <c r="K25" s="846"/>
      <c r="L25" s="846"/>
      <c r="M25" s="925"/>
      <c r="N25" s="925"/>
      <c r="O25" s="925"/>
      <c r="P25" s="924"/>
    </row>
    <row r="26" spans="1:16" s="842" customFormat="1" ht="23.1" customHeight="1">
      <c r="A26" s="698">
        <v>16</v>
      </c>
      <c r="B26" s="698">
        <v>2</v>
      </c>
      <c r="C26" s="843"/>
      <c r="D26" s="678" t="s">
        <v>238</v>
      </c>
      <c r="E26" s="679">
        <v>7243000</v>
      </c>
      <c r="F26" s="700"/>
      <c r="G26" s="942"/>
      <c r="H26" s="943" t="str">
        <f t="shared" si="0"/>
        <v/>
      </c>
      <c r="I26" s="844" t="s">
        <v>106</v>
      </c>
      <c r="J26" s="845" t="s">
        <v>1512</v>
      </c>
      <c r="K26" s="846"/>
      <c r="L26" s="846"/>
      <c r="M26" s="680"/>
      <c r="N26" s="680"/>
      <c r="O26" s="671" t="s">
        <v>106</v>
      </c>
      <c r="P26" s="845" t="s">
        <v>1512</v>
      </c>
    </row>
    <row r="27" spans="1:16" s="842" customFormat="1" ht="23.1" customHeight="1">
      <c r="A27" s="698">
        <v>17</v>
      </c>
      <c r="B27" s="698">
        <v>2</v>
      </c>
      <c r="C27" s="843"/>
      <c r="D27" s="678" t="s">
        <v>239</v>
      </c>
      <c r="E27" s="847">
        <v>5000000</v>
      </c>
      <c r="F27" s="700"/>
      <c r="G27" s="942"/>
      <c r="H27" s="943" t="str">
        <f t="shared" si="0"/>
        <v/>
      </c>
      <c r="I27" s="844" t="s">
        <v>106</v>
      </c>
      <c r="J27" s="845" t="s">
        <v>1245</v>
      </c>
      <c r="K27" s="846"/>
      <c r="L27" s="846"/>
      <c r="M27" s="680"/>
      <c r="N27" s="680"/>
      <c r="O27" s="671" t="s">
        <v>106</v>
      </c>
      <c r="P27" s="845" t="s">
        <v>1245</v>
      </c>
    </row>
    <row r="28" spans="1:16" s="842" customFormat="1" ht="33.75">
      <c r="A28" s="698">
        <v>18</v>
      </c>
      <c r="B28" s="698">
        <v>2</v>
      </c>
      <c r="C28" s="843"/>
      <c r="D28" s="678" t="s">
        <v>240</v>
      </c>
      <c r="E28" s="847">
        <v>6000000</v>
      </c>
      <c r="F28" s="844" t="s">
        <v>106</v>
      </c>
      <c r="G28" s="942"/>
      <c r="H28" s="943" t="str">
        <f t="shared" si="0"/>
        <v/>
      </c>
      <c r="I28" s="844"/>
      <c r="J28" s="853" t="s">
        <v>236</v>
      </c>
      <c r="K28" s="846">
        <v>26</v>
      </c>
      <c r="L28" s="846"/>
      <c r="M28" s="672" t="s">
        <v>106</v>
      </c>
      <c r="N28" s="685"/>
      <c r="O28" s="672"/>
      <c r="P28" s="853" t="s">
        <v>236</v>
      </c>
    </row>
    <row r="29" spans="1:16" s="842" customFormat="1" ht="22.5">
      <c r="A29" s="698">
        <v>19</v>
      </c>
      <c r="B29" s="698">
        <v>2</v>
      </c>
      <c r="C29" s="843"/>
      <c r="D29" s="678" t="s">
        <v>241</v>
      </c>
      <c r="E29" s="679">
        <v>134400</v>
      </c>
      <c r="F29" s="844"/>
      <c r="G29" s="709" t="s">
        <v>106</v>
      </c>
      <c r="H29" s="948" t="str">
        <f t="shared" si="0"/>
        <v/>
      </c>
      <c r="I29" s="844"/>
      <c r="J29" s="888" t="str">
        <f>(P29&amp;Q1)</f>
        <v>เสริมสร้างและพัฒนาอาชีพ (ปรับโครงการจาก 1 เป็น 2)</v>
      </c>
      <c r="K29" s="846"/>
      <c r="L29" s="846"/>
      <c r="M29" s="672" t="s">
        <v>106</v>
      </c>
      <c r="N29" s="685"/>
      <c r="O29" s="672"/>
      <c r="P29" s="845" t="s">
        <v>245</v>
      </c>
    </row>
    <row r="30" spans="1:16" s="842" customFormat="1" ht="23.1" customHeight="1">
      <c r="A30" s="698">
        <v>20</v>
      </c>
      <c r="B30" s="698">
        <v>2</v>
      </c>
      <c r="C30" s="843"/>
      <c r="D30" s="678" t="s">
        <v>242</v>
      </c>
      <c r="E30" s="679">
        <v>1500000</v>
      </c>
      <c r="F30" s="700"/>
      <c r="G30" s="942"/>
      <c r="H30" s="943" t="str">
        <f t="shared" si="0"/>
        <v/>
      </c>
      <c r="I30" s="844" t="s">
        <v>106</v>
      </c>
      <c r="J30" s="845" t="s">
        <v>1246</v>
      </c>
      <c r="K30" s="846"/>
      <c r="L30" s="846"/>
      <c r="M30" s="680"/>
      <c r="N30" s="680"/>
      <c r="O30" s="671" t="s">
        <v>106</v>
      </c>
      <c r="P30" s="845" t="s">
        <v>1246</v>
      </c>
    </row>
    <row r="31" spans="1:16" s="842" customFormat="1" ht="23.1" customHeight="1">
      <c r="A31" s="698">
        <v>21</v>
      </c>
      <c r="B31" s="698">
        <v>2</v>
      </c>
      <c r="C31" s="843"/>
      <c r="D31" s="678" t="s">
        <v>243</v>
      </c>
      <c r="E31" s="679">
        <v>500000</v>
      </c>
      <c r="F31" s="700"/>
      <c r="G31" s="942"/>
      <c r="H31" s="943" t="str">
        <f t="shared" si="0"/>
        <v/>
      </c>
      <c r="I31" s="844" t="s">
        <v>106</v>
      </c>
      <c r="J31" s="845" t="s">
        <v>1512</v>
      </c>
      <c r="K31" s="846"/>
      <c r="L31" s="846"/>
      <c r="M31" s="680"/>
      <c r="N31" s="680"/>
      <c r="O31" s="671" t="s">
        <v>106</v>
      </c>
      <c r="P31" s="845" t="s">
        <v>1512</v>
      </c>
    </row>
    <row r="32" spans="1:16" s="842" customFormat="1" ht="23.1" customHeight="1">
      <c r="A32" s="698">
        <v>22</v>
      </c>
      <c r="B32" s="698">
        <v>2</v>
      </c>
      <c r="C32" s="843"/>
      <c r="D32" s="678" t="s">
        <v>244</v>
      </c>
      <c r="E32" s="679">
        <v>500000</v>
      </c>
      <c r="F32" s="700"/>
      <c r="G32" s="942"/>
      <c r="H32" s="943" t="str">
        <f t="shared" si="0"/>
        <v/>
      </c>
      <c r="I32" s="844" t="s">
        <v>106</v>
      </c>
      <c r="J32" s="845" t="s">
        <v>1512</v>
      </c>
      <c r="K32" s="846"/>
      <c r="L32" s="846"/>
      <c r="M32" s="680"/>
      <c r="N32" s="680"/>
      <c r="O32" s="671" t="s">
        <v>106</v>
      </c>
      <c r="P32" s="845" t="s">
        <v>1512</v>
      </c>
    </row>
    <row r="33" spans="1:16" s="926" customFormat="1" ht="22.5">
      <c r="A33" s="921"/>
      <c r="B33" s="921"/>
      <c r="C33" s="922"/>
      <c r="D33" s="689" t="s">
        <v>246</v>
      </c>
      <c r="E33" s="856"/>
      <c r="F33" s="923"/>
      <c r="G33" s="944"/>
      <c r="H33" s="945" t="str">
        <f t="shared" si="0"/>
        <v/>
      </c>
      <c r="I33" s="923"/>
      <c r="J33" s="924"/>
      <c r="K33" s="846"/>
      <c r="L33" s="846"/>
      <c r="M33" s="925"/>
      <c r="N33" s="925"/>
      <c r="O33" s="925"/>
      <c r="P33" s="924"/>
    </row>
    <row r="34" spans="1:16" s="842" customFormat="1" ht="22.5">
      <c r="A34" s="698">
        <v>23</v>
      </c>
      <c r="B34" s="698">
        <v>2</v>
      </c>
      <c r="C34" s="843"/>
      <c r="D34" s="688" t="s">
        <v>247</v>
      </c>
      <c r="E34" s="847">
        <v>4000000</v>
      </c>
      <c r="F34" s="700"/>
      <c r="G34" s="709" t="s">
        <v>106</v>
      </c>
      <c r="H34" s="948" t="str">
        <f t="shared" si="0"/>
        <v/>
      </c>
      <c r="I34" s="855"/>
      <c r="J34" s="845" t="s">
        <v>1923</v>
      </c>
      <c r="K34" s="846"/>
      <c r="L34" s="846"/>
      <c r="M34" s="685"/>
      <c r="N34" s="672" t="s">
        <v>106</v>
      </c>
      <c r="O34" s="686"/>
      <c r="P34" s="845" t="s">
        <v>1923</v>
      </c>
    </row>
    <row r="35" spans="1:16" s="842" customFormat="1" ht="22.5">
      <c r="A35" s="698">
        <v>24</v>
      </c>
      <c r="B35" s="698">
        <v>2</v>
      </c>
      <c r="C35" s="843"/>
      <c r="D35" s="688" t="s">
        <v>248</v>
      </c>
      <c r="E35" s="847">
        <v>2100000</v>
      </c>
      <c r="F35" s="844" t="s">
        <v>106</v>
      </c>
      <c r="G35" s="942"/>
      <c r="H35" s="943" t="str">
        <f t="shared" si="0"/>
        <v/>
      </c>
      <c r="I35" s="700"/>
      <c r="J35" s="845" t="s">
        <v>1547</v>
      </c>
      <c r="K35" s="846">
        <v>25</v>
      </c>
      <c r="L35" s="846"/>
      <c r="M35" s="671" t="s">
        <v>106</v>
      </c>
      <c r="N35" s="680"/>
      <c r="O35" s="680"/>
      <c r="P35" s="845" t="s">
        <v>1547</v>
      </c>
    </row>
    <row r="36" spans="1:16" s="842" customFormat="1" ht="22.5">
      <c r="A36" s="698">
        <v>25</v>
      </c>
      <c r="B36" s="698">
        <v>2</v>
      </c>
      <c r="C36" s="843"/>
      <c r="D36" s="688" t="s">
        <v>249</v>
      </c>
      <c r="E36" s="679">
        <v>2600000</v>
      </c>
      <c r="F36" s="700"/>
      <c r="G36" s="942"/>
      <c r="H36" s="943" t="str">
        <f t="shared" si="0"/>
        <v/>
      </c>
      <c r="I36" s="844" t="s">
        <v>106</v>
      </c>
      <c r="J36" s="845" t="s">
        <v>1548</v>
      </c>
      <c r="K36" s="846"/>
      <c r="L36" s="846"/>
      <c r="M36" s="680"/>
      <c r="N36" s="680"/>
      <c r="O36" s="671" t="s">
        <v>106</v>
      </c>
      <c r="P36" s="845" t="s">
        <v>1548</v>
      </c>
    </row>
    <row r="37" spans="1:16" s="926" customFormat="1" ht="45">
      <c r="A37" s="921"/>
      <c r="B37" s="921">
        <v>3</v>
      </c>
      <c r="C37" s="922" t="s">
        <v>1146</v>
      </c>
      <c r="D37" s="689" t="s">
        <v>1823</v>
      </c>
      <c r="E37" s="856"/>
      <c r="F37" s="932"/>
      <c r="G37" s="944"/>
      <c r="H37" s="945" t="str">
        <f t="shared" si="0"/>
        <v/>
      </c>
      <c r="I37" s="923"/>
      <c r="J37" s="924"/>
      <c r="K37" s="846"/>
      <c r="L37" s="846"/>
      <c r="M37" s="933" t="s">
        <v>106</v>
      </c>
      <c r="N37" s="934"/>
      <c r="O37" s="934"/>
      <c r="P37" s="924" t="s">
        <v>250</v>
      </c>
    </row>
    <row r="38" spans="1:16" s="842" customFormat="1" ht="33.75">
      <c r="A38" s="698">
        <v>26</v>
      </c>
      <c r="B38" s="698"/>
      <c r="C38" s="843"/>
      <c r="D38" s="678" t="s">
        <v>1766</v>
      </c>
      <c r="E38" s="679">
        <v>3122500</v>
      </c>
      <c r="F38" s="844" t="s">
        <v>106</v>
      </c>
      <c r="G38" s="709"/>
      <c r="H38" s="948" t="str">
        <f t="shared" si="0"/>
        <v/>
      </c>
      <c r="I38" s="700"/>
      <c r="J38" s="845" t="str">
        <f>P$37</f>
        <v>สอดคลั้องกับยุทธศาสตร์เพื่อส่งเสริมการท่องเที่ยวในพื้นที่</v>
      </c>
      <c r="K38" s="846">
        <v>18</v>
      </c>
      <c r="L38" s="846"/>
      <c r="M38" s="680"/>
      <c r="N38" s="671"/>
      <c r="O38" s="680"/>
      <c r="P38" s="845"/>
    </row>
    <row r="39" spans="1:16" s="842" customFormat="1" ht="22.5">
      <c r="A39" s="698">
        <v>27</v>
      </c>
      <c r="B39" s="698"/>
      <c r="C39" s="843"/>
      <c r="D39" s="690" t="s">
        <v>1767</v>
      </c>
      <c r="E39" s="850">
        <v>4000000</v>
      </c>
      <c r="F39" s="844" t="s">
        <v>106</v>
      </c>
      <c r="G39" s="942"/>
      <c r="H39" s="943" t="str">
        <f t="shared" si="0"/>
        <v/>
      </c>
      <c r="I39" s="844"/>
      <c r="J39" s="845" t="str">
        <f>P$37</f>
        <v>สอดคลั้องกับยุทธศาสตร์เพื่อส่งเสริมการท่องเที่ยวในพื้นที่</v>
      </c>
      <c r="K39" s="846">
        <v>19</v>
      </c>
      <c r="L39" s="846"/>
      <c r="M39" s="680"/>
      <c r="N39" s="680"/>
      <c r="O39" s="671"/>
      <c r="P39" s="845"/>
    </row>
    <row r="40" spans="1:16" s="842" customFormat="1" ht="22.5">
      <c r="A40" s="698">
        <v>28</v>
      </c>
      <c r="B40" s="698"/>
      <c r="C40" s="843"/>
      <c r="D40" s="690" t="s">
        <v>1768</v>
      </c>
      <c r="E40" s="850">
        <v>1500000</v>
      </c>
      <c r="F40" s="844" t="s">
        <v>106</v>
      </c>
      <c r="G40" s="942"/>
      <c r="H40" s="943" t="str">
        <f t="shared" si="0"/>
        <v/>
      </c>
      <c r="I40" s="844"/>
      <c r="J40" s="845" t="str">
        <f>P$37</f>
        <v>สอดคลั้องกับยุทธศาสตร์เพื่อส่งเสริมการท่องเที่ยวในพื้นที่</v>
      </c>
      <c r="K40" s="846">
        <v>20</v>
      </c>
      <c r="L40" s="846"/>
      <c r="M40" s="680"/>
      <c r="N40" s="680"/>
      <c r="O40" s="671"/>
      <c r="P40" s="845"/>
    </row>
    <row r="41" spans="1:16" s="842" customFormat="1" ht="22.5">
      <c r="A41" s="698">
        <v>29</v>
      </c>
      <c r="B41" s="698"/>
      <c r="C41" s="843"/>
      <c r="D41" s="678" t="s">
        <v>251</v>
      </c>
      <c r="E41" s="691">
        <v>2063600</v>
      </c>
      <c r="F41" s="700"/>
      <c r="G41" s="709" t="s">
        <v>106</v>
      </c>
      <c r="H41" s="948" t="str">
        <f t="shared" si="0"/>
        <v/>
      </c>
      <c r="I41" s="844"/>
      <c r="J41" s="888" t="str">
        <f>(P$37&amp;Q$1)</f>
        <v>สอดคลั้องกับยุทธศาสตร์เพื่อส่งเสริมการท่องเที่ยวในพื้นที่ (ปรับโครงการจาก 1 เป็น 2)</v>
      </c>
      <c r="K41" s="846"/>
      <c r="L41" s="846"/>
      <c r="M41" s="680"/>
      <c r="N41" s="680"/>
      <c r="O41" s="671"/>
      <c r="P41" s="845"/>
    </row>
    <row r="42" spans="1:16" s="842" customFormat="1" ht="22.5">
      <c r="A42" s="698">
        <v>30</v>
      </c>
      <c r="B42" s="698"/>
      <c r="C42" s="843"/>
      <c r="D42" s="678" t="s">
        <v>1769</v>
      </c>
      <c r="E42" s="691">
        <v>1056000</v>
      </c>
      <c r="F42" s="844" t="s">
        <v>106</v>
      </c>
      <c r="G42" s="942"/>
      <c r="H42" s="943" t="str">
        <f t="shared" si="0"/>
        <v/>
      </c>
      <c r="I42" s="844"/>
      <c r="J42" s="845" t="str">
        <f>P$37</f>
        <v>สอดคลั้องกับยุทธศาสตร์เพื่อส่งเสริมการท่องเที่ยวในพื้นที่</v>
      </c>
      <c r="K42" s="846">
        <v>21</v>
      </c>
      <c r="L42" s="846"/>
      <c r="M42" s="680"/>
      <c r="N42" s="680"/>
      <c r="O42" s="671"/>
      <c r="P42" s="845"/>
    </row>
    <row r="43" spans="1:16" s="842" customFormat="1" ht="22.5">
      <c r="A43" s="698">
        <v>31</v>
      </c>
      <c r="B43" s="698"/>
      <c r="C43" s="843"/>
      <c r="D43" s="678" t="s">
        <v>252</v>
      </c>
      <c r="E43" s="691">
        <v>758400</v>
      </c>
      <c r="F43" s="844" t="s">
        <v>106</v>
      </c>
      <c r="G43" s="942"/>
      <c r="H43" s="943" t="str">
        <f t="shared" si="0"/>
        <v/>
      </c>
      <c r="I43" s="844"/>
      <c r="J43" s="845" t="str">
        <f>P$37</f>
        <v>สอดคลั้องกับยุทธศาสตร์เพื่อส่งเสริมการท่องเที่ยวในพื้นที่</v>
      </c>
      <c r="K43" s="846">
        <v>22</v>
      </c>
      <c r="L43" s="846"/>
      <c r="M43" s="680"/>
      <c r="N43" s="680"/>
      <c r="O43" s="671"/>
      <c r="P43" s="845"/>
    </row>
    <row r="44" spans="1:16" s="842" customFormat="1" ht="33.75">
      <c r="A44" s="698">
        <v>32</v>
      </c>
      <c r="B44" s="698"/>
      <c r="C44" s="843"/>
      <c r="D44" s="690" t="s">
        <v>253</v>
      </c>
      <c r="E44" s="692">
        <v>1150000</v>
      </c>
      <c r="F44" s="844"/>
      <c r="G44" s="709" t="s">
        <v>106</v>
      </c>
      <c r="H44" s="948" t="str">
        <f t="shared" si="0"/>
        <v/>
      </c>
      <c r="I44" s="700"/>
      <c r="J44" s="888" t="str">
        <f>(P$37&amp;Q$1)</f>
        <v>สอดคลั้องกับยุทธศาสตร์เพื่อส่งเสริมการท่องเที่ยวในพื้นที่ (ปรับโครงการจาก 1 เป็น 2)</v>
      </c>
      <c r="K44" s="846"/>
      <c r="L44" s="846"/>
      <c r="M44" s="671"/>
      <c r="N44" s="671"/>
      <c r="O44" s="680"/>
      <c r="P44" s="845"/>
    </row>
    <row r="45" spans="1:16" s="842" customFormat="1" ht="22.5">
      <c r="A45" s="698">
        <v>33</v>
      </c>
      <c r="B45" s="698"/>
      <c r="C45" s="843"/>
      <c r="D45" s="678" t="s">
        <v>1770</v>
      </c>
      <c r="E45" s="691">
        <v>50000</v>
      </c>
      <c r="F45" s="700"/>
      <c r="G45" s="709" t="s">
        <v>106</v>
      </c>
      <c r="H45" s="948" t="str">
        <f t="shared" si="0"/>
        <v/>
      </c>
      <c r="I45" s="844"/>
      <c r="J45" s="888" t="str">
        <f>(P$37&amp;Q$1)</f>
        <v>สอดคลั้องกับยุทธศาสตร์เพื่อส่งเสริมการท่องเที่ยวในพื้นที่ (ปรับโครงการจาก 1 เป็น 2)</v>
      </c>
      <c r="K45" s="846"/>
      <c r="L45" s="846"/>
      <c r="M45" s="680"/>
      <c r="N45" s="680"/>
      <c r="O45" s="671"/>
      <c r="P45" s="845"/>
    </row>
    <row r="46" spans="1:16" s="926" customFormat="1" ht="51.75" customHeight="1">
      <c r="A46" s="921"/>
      <c r="B46" s="921"/>
      <c r="C46" s="924" t="s">
        <v>634</v>
      </c>
      <c r="D46" s="689" t="s">
        <v>255</v>
      </c>
      <c r="E46" s="856"/>
      <c r="F46" s="923"/>
      <c r="G46" s="944"/>
      <c r="H46" s="945" t="str">
        <f t="shared" si="0"/>
        <v/>
      </c>
      <c r="I46" s="923"/>
      <c r="J46" s="924"/>
      <c r="K46" s="846"/>
      <c r="L46" s="846"/>
      <c r="M46" s="925"/>
      <c r="N46" s="925"/>
      <c r="O46" s="925"/>
      <c r="P46" s="924"/>
    </row>
    <row r="47" spans="1:16" s="842" customFormat="1" ht="33.75">
      <c r="A47" s="698">
        <v>34</v>
      </c>
      <c r="B47" s="698">
        <v>4</v>
      </c>
      <c r="C47" s="843"/>
      <c r="D47" s="853" t="s">
        <v>254</v>
      </c>
      <c r="E47" s="850">
        <v>564600</v>
      </c>
      <c r="F47" s="844"/>
      <c r="G47" s="709" t="s">
        <v>106</v>
      </c>
      <c r="H47" s="948" t="str">
        <f t="shared" si="0"/>
        <v/>
      </c>
      <c r="I47" s="700"/>
      <c r="J47" s="845" t="s">
        <v>228</v>
      </c>
      <c r="K47" s="846"/>
      <c r="L47" s="846"/>
      <c r="M47" s="671"/>
      <c r="N47" s="671" t="s">
        <v>106</v>
      </c>
      <c r="O47" s="680"/>
      <c r="P47" s="845" t="s">
        <v>228</v>
      </c>
    </row>
    <row r="48" spans="1:16" s="842" customFormat="1" ht="33.75">
      <c r="A48" s="698">
        <v>35</v>
      </c>
      <c r="B48" s="698">
        <v>4</v>
      </c>
      <c r="C48" s="843"/>
      <c r="D48" s="678" t="s">
        <v>256</v>
      </c>
      <c r="E48" s="679">
        <v>1304500</v>
      </c>
      <c r="F48" s="844" t="s">
        <v>106</v>
      </c>
      <c r="G48" s="942"/>
      <c r="H48" s="943" t="str">
        <f t="shared" si="0"/>
        <v/>
      </c>
      <c r="I48" s="700"/>
      <c r="J48" s="845" t="s">
        <v>1550</v>
      </c>
      <c r="K48" s="846">
        <v>31</v>
      </c>
      <c r="L48" s="846"/>
      <c r="M48" s="671" t="s">
        <v>106</v>
      </c>
      <c r="N48" s="680"/>
      <c r="O48" s="680"/>
      <c r="P48" s="845" t="s">
        <v>1550</v>
      </c>
    </row>
    <row r="49" spans="1:16" s="842" customFormat="1" ht="22.5">
      <c r="A49" s="698">
        <v>36</v>
      </c>
      <c r="B49" s="698">
        <v>4</v>
      </c>
      <c r="C49" s="843"/>
      <c r="D49" s="688" t="s">
        <v>257</v>
      </c>
      <c r="E49" s="847">
        <v>285000</v>
      </c>
      <c r="F49" s="844" t="s">
        <v>106</v>
      </c>
      <c r="G49" s="942"/>
      <c r="H49" s="943" t="str">
        <f t="shared" si="0"/>
        <v/>
      </c>
      <c r="I49" s="855"/>
      <c r="J49" s="845" t="s">
        <v>260</v>
      </c>
      <c r="K49" s="846">
        <v>32</v>
      </c>
      <c r="L49" s="846"/>
      <c r="M49" s="672" t="s">
        <v>106</v>
      </c>
      <c r="N49" s="685"/>
      <c r="O49" s="686"/>
      <c r="P49" s="845" t="s">
        <v>260</v>
      </c>
    </row>
    <row r="50" spans="1:16" s="842" customFormat="1" ht="22.5">
      <c r="A50" s="698">
        <v>37</v>
      </c>
      <c r="B50" s="698">
        <v>4</v>
      </c>
      <c r="C50" s="843"/>
      <c r="D50" s="688" t="s">
        <v>258</v>
      </c>
      <c r="E50" s="847">
        <v>615000</v>
      </c>
      <c r="F50" s="844" t="s">
        <v>106</v>
      </c>
      <c r="G50" s="942"/>
      <c r="H50" s="943" t="str">
        <f t="shared" si="0"/>
        <v/>
      </c>
      <c r="I50" s="700"/>
      <c r="J50" s="845" t="s">
        <v>1531</v>
      </c>
      <c r="K50" s="846">
        <v>33</v>
      </c>
      <c r="L50" s="846"/>
      <c r="M50" s="671" t="s">
        <v>106</v>
      </c>
      <c r="N50" s="680"/>
      <c r="O50" s="680"/>
      <c r="P50" s="845" t="s">
        <v>1531</v>
      </c>
    </row>
    <row r="51" spans="1:16" s="842" customFormat="1" ht="33.75">
      <c r="A51" s="698">
        <v>38</v>
      </c>
      <c r="B51" s="698">
        <v>4</v>
      </c>
      <c r="C51" s="843"/>
      <c r="D51" s="688" t="s">
        <v>259</v>
      </c>
      <c r="E51" s="847">
        <v>30000000</v>
      </c>
      <c r="F51" s="700"/>
      <c r="G51" s="942"/>
      <c r="H51" s="943" t="str">
        <f t="shared" si="0"/>
        <v/>
      </c>
      <c r="I51" s="844" t="s">
        <v>106</v>
      </c>
      <c r="J51" s="845" t="s">
        <v>863</v>
      </c>
      <c r="K51" s="846"/>
      <c r="L51" s="846"/>
      <c r="M51" s="680"/>
      <c r="N51" s="680"/>
      <c r="O51" s="671" t="s">
        <v>106</v>
      </c>
      <c r="P51" s="845" t="s">
        <v>863</v>
      </c>
    </row>
    <row r="52" spans="1:16" s="842" customFormat="1" ht="23.1" customHeight="1">
      <c r="A52" s="698">
        <v>39</v>
      </c>
      <c r="B52" s="698">
        <v>4</v>
      </c>
      <c r="C52" s="843"/>
      <c r="D52" s="678" t="s">
        <v>261</v>
      </c>
      <c r="E52" s="679">
        <v>2500000</v>
      </c>
      <c r="F52" s="844" t="s">
        <v>106</v>
      </c>
      <c r="G52" s="942"/>
      <c r="H52" s="943" t="str">
        <f t="shared" si="0"/>
        <v/>
      </c>
      <c r="I52" s="700"/>
      <c r="J52" s="845" t="s">
        <v>1552</v>
      </c>
      <c r="K52" s="846">
        <v>34</v>
      </c>
      <c r="L52" s="846"/>
      <c r="M52" s="671" t="s">
        <v>106</v>
      </c>
      <c r="N52" s="680"/>
      <c r="O52" s="680"/>
      <c r="P52" s="845" t="s">
        <v>1552</v>
      </c>
    </row>
    <row r="53" spans="1:16" s="842" customFormat="1" ht="22.5">
      <c r="A53" s="698">
        <v>40</v>
      </c>
      <c r="B53" s="698">
        <v>4</v>
      </c>
      <c r="C53" s="843"/>
      <c r="D53" s="678" t="s">
        <v>262</v>
      </c>
      <c r="E53" s="679">
        <v>1250000</v>
      </c>
      <c r="F53" s="844" t="s">
        <v>106</v>
      </c>
      <c r="G53" s="942"/>
      <c r="H53" s="943" t="str">
        <f t="shared" si="0"/>
        <v/>
      </c>
      <c r="I53" s="700"/>
      <c r="J53" s="845" t="s">
        <v>1553</v>
      </c>
      <c r="K53" s="846">
        <v>35</v>
      </c>
      <c r="L53" s="846"/>
      <c r="M53" s="671" t="s">
        <v>106</v>
      </c>
      <c r="N53" s="680"/>
      <c r="O53" s="680"/>
      <c r="P53" s="845" t="s">
        <v>1553</v>
      </c>
    </row>
    <row r="54" spans="1:16" s="842" customFormat="1" ht="23.1" customHeight="1">
      <c r="A54" s="698">
        <v>41</v>
      </c>
      <c r="B54" s="698">
        <v>4</v>
      </c>
      <c r="C54" s="843"/>
      <c r="D54" s="678" t="s">
        <v>263</v>
      </c>
      <c r="E54" s="679">
        <v>3300000</v>
      </c>
      <c r="F54" s="844" t="s">
        <v>106</v>
      </c>
      <c r="G54" s="942"/>
      <c r="H54" s="943" t="str">
        <f t="shared" si="0"/>
        <v/>
      </c>
      <c r="I54" s="700"/>
      <c r="J54" s="845" t="s">
        <v>1554</v>
      </c>
      <c r="K54" s="846">
        <v>36</v>
      </c>
      <c r="L54" s="846"/>
      <c r="M54" s="671" t="s">
        <v>106</v>
      </c>
      <c r="N54" s="680"/>
      <c r="O54" s="680"/>
      <c r="P54" s="845" t="s">
        <v>1554</v>
      </c>
    </row>
    <row r="55" spans="1:16" s="842" customFormat="1" ht="33.75">
      <c r="A55" s="698">
        <v>42</v>
      </c>
      <c r="B55" s="698">
        <v>4</v>
      </c>
      <c r="C55" s="843"/>
      <c r="D55" s="678" t="s">
        <v>264</v>
      </c>
      <c r="E55" s="679">
        <v>1361850</v>
      </c>
      <c r="F55" s="844" t="s">
        <v>106</v>
      </c>
      <c r="G55" s="942"/>
      <c r="H55" s="943" t="str">
        <f t="shared" si="0"/>
        <v/>
      </c>
      <c r="I55" s="700"/>
      <c r="J55" s="845" t="s">
        <v>1555</v>
      </c>
      <c r="K55" s="846">
        <v>37</v>
      </c>
      <c r="L55" s="846"/>
      <c r="M55" s="671" t="s">
        <v>106</v>
      </c>
      <c r="N55" s="680"/>
      <c r="O55" s="680"/>
      <c r="P55" s="845" t="s">
        <v>1555</v>
      </c>
    </row>
    <row r="56" spans="1:16" s="842" customFormat="1" ht="22.5">
      <c r="A56" s="698">
        <v>43</v>
      </c>
      <c r="B56" s="698">
        <v>4</v>
      </c>
      <c r="C56" s="843"/>
      <c r="D56" s="690" t="s">
        <v>265</v>
      </c>
      <c r="E56" s="693">
        <v>1297300</v>
      </c>
      <c r="F56" s="844" t="s">
        <v>106</v>
      </c>
      <c r="G56" s="942"/>
      <c r="H56" s="943" t="str">
        <f t="shared" si="0"/>
        <v/>
      </c>
      <c r="I56" s="700"/>
      <c r="J56" s="845" t="s">
        <v>266</v>
      </c>
      <c r="K56" s="846">
        <v>38</v>
      </c>
      <c r="L56" s="846"/>
      <c r="M56" s="671" t="s">
        <v>106</v>
      </c>
      <c r="N56" s="680"/>
      <c r="O56" s="680"/>
      <c r="P56" s="845" t="s">
        <v>266</v>
      </c>
    </row>
    <row r="57" spans="1:16" s="926" customFormat="1" ht="22.5">
      <c r="A57" s="921"/>
      <c r="B57" s="921"/>
      <c r="C57" s="922"/>
      <c r="D57" s="689" t="s">
        <v>267</v>
      </c>
      <c r="E57" s="856"/>
      <c r="F57" s="923"/>
      <c r="G57" s="944"/>
      <c r="H57" s="945" t="str">
        <f t="shared" si="0"/>
        <v/>
      </c>
      <c r="I57" s="923"/>
      <c r="J57" s="924"/>
      <c r="K57" s="846"/>
      <c r="L57" s="846"/>
      <c r="M57" s="925"/>
      <c r="N57" s="925"/>
      <c r="O57" s="925"/>
      <c r="P57" s="924"/>
    </row>
    <row r="58" spans="1:16" s="842" customFormat="1" ht="23.1" customHeight="1">
      <c r="A58" s="698">
        <v>44</v>
      </c>
      <c r="B58" s="698">
        <v>4</v>
      </c>
      <c r="C58" s="843"/>
      <c r="D58" s="678" t="s">
        <v>270</v>
      </c>
      <c r="E58" s="679">
        <v>300000</v>
      </c>
      <c r="F58" s="844" t="s">
        <v>106</v>
      </c>
      <c r="G58" s="942"/>
      <c r="H58" s="943" t="str">
        <f t="shared" si="0"/>
        <v/>
      </c>
      <c r="I58" s="855"/>
      <c r="J58" s="845" t="s">
        <v>268</v>
      </c>
      <c r="K58" s="846">
        <v>53</v>
      </c>
      <c r="L58" s="846"/>
      <c r="M58" s="672" t="s">
        <v>106</v>
      </c>
      <c r="N58" s="685"/>
      <c r="O58" s="686"/>
      <c r="P58" s="845" t="s">
        <v>268</v>
      </c>
    </row>
    <row r="59" spans="1:16" s="842" customFormat="1" ht="23.1" customHeight="1">
      <c r="A59" s="698">
        <v>45</v>
      </c>
      <c r="B59" s="698">
        <v>4</v>
      </c>
      <c r="C59" s="843"/>
      <c r="D59" s="678" t="s">
        <v>271</v>
      </c>
      <c r="E59" s="679">
        <v>30000000</v>
      </c>
      <c r="F59" s="844"/>
      <c r="G59" s="709" t="s">
        <v>106</v>
      </c>
      <c r="H59" s="948" t="str">
        <f t="shared" si="0"/>
        <v/>
      </c>
      <c r="I59" s="700"/>
      <c r="J59" s="888" t="str">
        <f>(P59&amp;Q1)</f>
        <v>ส่งเสริมคุณภาพสิ่งแวดล้อม (ปรับโครงการจาก 1 เป็น 2)</v>
      </c>
      <c r="K59" s="846"/>
      <c r="L59" s="846"/>
      <c r="M59" s="671" t="s">
        <v>106</v>
      </c>
      <c r="N59" s="680"/>
      <c r="O59" s="680"/>
      <c r="P59" s="845" t="s">
        <v>269</v>
      </c>
    </row>
    <row r="60" spans="1:16" s="926" customFormat="1" ht="61.5" customHeight="1">
      <c r="A60" s="921"/>
      <c r="B60" s="921"/>
      <c r="C60" s="935" t="s">
        <v>1042</v>
      </c>
      <c r="D60" s="689" t="s">
        <v>272</v>
      </c>
      <c r="E60" s="856"/>
      <c r="F60" s="923"/>
      <c r="G60" s="944"/>
      <c r="H60" s="945" t="str">
        <f t="shared" si="0"/>
        <v/>
      </c>
      <c r="I60" s="923"/>
      <c r="J60" s="924"/>
      <c r="K60" s="846"/>
      <c r="L60" s="846"/>
      <c r="M60" s="925"/>
      <c r="N60" s="925"/>
      <c r="O60" s="925"/>
      <c r="P60" s="924"/>
    </row>
    <row r="61" spans="1:16" s="842" customFormat="1" ht="22.5">
      <c r="A61" s="698">
        <v>46</v>
      </c>
      <c r="B61" s="698">
        <v>5</v>
      </c>
      <c r="C61" s="857"/>
      <c r="D61" s="678" t="s">
        <v>273</v>
      </c>
      <c r="E61" s="679">
        <v>1500000</v>
      </c>
      <c r="F61" s="844" t="s">
        <v>106</v>
      </c>
      <c r="G61" s="942"/>
      <c r="H61" s="943" t="str">
        <f t="shared" si="0"/>
        <v/>
      </c>
      <c r="I61" s="700"/>
      <c r="J61" s="845" t="s">
        <v>877</v>
      </c>
      <c r="K61" s="846">
        <v>27</v>
      </c>
      <c r="L61" s="846"/>
      <c r="M61" s="671" t="s">
        <v>106</v>
      </c>
      <c r="N61" s="680"/>
      <c r="O61" s="680"/>
      <c r="P61" s="845" t="s">
        <v>877</v>
      </c>
    </row>
    <row r="62" spans="1:16" s="842" customFormat="1" ht="23.1" customHeight="1">
      <c r="A62" s="698">
        <v>47</v>
      </c>
      <c r="B62" s="698">
        <v>5</v>
      </c>
      <c r="C62" s="843"/>
      <c r="D62" s="678" t="s">
        <v>274</v>
      </c>
      <c r="E62" s="679">
        <v>1500000</v>
      </c>
      <c r="F62" s="700" t="s">
        <v>106</v>
      </c>
      <c r="G62" s="942"/>
      <c r="H62" s="943" t="str">
        <f t="shared" si="0"/>
        <v/>
      </c>
      <c r="I62" s="855"/>
      <c r="J62" s="845" t="s">
        <v>1111</v>
      </c>
      <c r="K62" s="846">
        <v>28</v>
      </c>
      <c r="L62" s="846"/>
      <c r="M62" s="685" t="s">
        <v>106</v>
      </c>
      <c r="N62" s="685"/>
      <c r="O62" s="686"/>
      <c r="P62" s="845" t="s">
        <v>1111</v>
      </c>
    </row>
    <row r="63" spans="1:16" s="842" customFormat="1" ht="22.5">
      <c r="A63" s="698">
        <v>48</v>
      </c>
      <c r="B63" s="698">
        <v>5</v>
      </c>
      <c r="C63" s="843"/>
      <c r="D63" s="678" t="s">
        <v>275</v>
      </c>
      <c r="E63" s="679">
        <v>3000000</v>
      </c>
      <c r="F63" s="700"/>
      <c r="G63" s="942" t="s">
        <v>106</v>
      </c>
      <c r="H63" s="943">
        <f t="shared" si="0"/>
        <v>86</v>
      </c>
      <c r="I63" s="855"/>
      <c r="J63" s="888" t="str">
        <f>(P63&amp;Q1)</f>
        <v>ส่งเสริมการท่องเที่ยว (ปรับโครงการจาก 1 เป็น 2)</v>
      </c>
      <c r="K63" s="846"/>
      <c r="L63" s="846">
        <v>86</v>
      </c>
      <c r="M63" s="685" t="s">
        <v>106</v>
      </c>
      <c r="N63" s="685"/>
      <c r="O63" s="686"/>
      <c r="P63" s="845" t="s">
        <v>1111</v>
      </c>
    </row>
    <row r="64" spans="1:16" s="842" customFormat="1" ht="33.75">
      <c r="A64" s="698">
        <v>49</v>
      </c>
      <c r="B64" s="698">
        <v>5</v>
      </c>
      <c r="C64" s="843"/>
      <c r="D64" s="690" t="s">
        <v>276</v>
      </c>
      <c r="E64" s="693">
        <v>2000000</v>
      </c>
      <c r="F64" s="851"/>
      <c r="G64" s="946"/>
      <c r="H64" s="947" t="str">
        <f t="shared" si="0"/>
        <v/>
      </c>
      <c r="I64" s="674" t="s">
        <v>106</v>
      </c>
      <c r="J64" s="853" t="s">
        <v>862</v>
      </c>
      <c r="K64" s="846"/>
      <c r="L64" s="846"/>
      <c r="M64" s="683"/>
      <c r="N64" s="684"/>
      <c r="O64" s="677" t="s">
        <v>106</v>
      </c>
      <c r="P64" s="853" t="s">
        <v>862</v>
      </c>
    </row>
    <row r="65" spans="1:16" s="842" customFormat="1" ht="22.5">
      <c r="A65" s="698">
        <v>50</v>
      </c>
      <c r="B65" s="698">
        <v>5</v>
      </c>
      <c r="C65" s="843"/>
      <c r="D65" s="690" t="s">
        <v>277</v>
      </c>
      <c r="E65" s="693">
        <v>1800000</v>
      </c>
      <c r="F65" s="851"/>
      <c r="G65" s="946"/>
      <c r="H65" s="947" t="str">
        <f t="shared" si="0"/>
        <v/>
      </c>
      <c r="I65" s="674" t="s">
        <v>106</v>
      </c>
      <c r="J65" s="853" t="s">
        <v>862</v>
      </c>
      <c r="K65" s="846"/>
      <c r="L65" s="846"/>
      <c r="M65" s="683"/>
      <c r="N65" s="684"/>
      <c r="O65" s="677" t="s">
        <v>106</v>
      </c>
      <c r="P65" s="853" t="s">
        <v>862</v>
      </c>
    </row>
    <row r="66" spans="1:16" s="842" customFormat="1" ht="22.5">
      <c r="A66" s="698">
        <v>51</v>
      </c>
      <c r="B66" s="698">
        <v>5</v>
      </c>
      <c r="C66" s="843"/>
      <c r="D66" s="690" t="s">
        <v>278</v>
      </c>
      <c r="E66" s="693">
        <v>12000000</v>
      </c>
      <c r="F66" s="851"/>
      <c r="G66" s="946"/>
      <c r="H66" s="947" t="str">
        <f t="shared" si="0"/>
        <v/>
      </c>
      <c r="I66" s="674" t="s">
        <v>106</v>
      </c>
      <c r="J66" s="853" t="s">
        <v>862</v>
      </c>
      <c r="K66" s="846"/>
      <c r="L66" s="846"/>
      <c r="M66" s="683"/>
      <c r="N66" s="684"/>
      <c r="O66" s="677" t="s">
        <v>106</v>
      </c>
      <c r="P66" s="853" t="s">
        <v>862</v>
      </c>
    </row>
    <row r="67" spans="1:16" s="842" customFormat="1" ht="22.5">
      <c r="A67" s="698">
        <v>52</v>
      </c>
      <c r="B67" s="698">
        <v>5</v>
      </c>
      <c r="C67" s="843"/>
      <c r="D67" s="688" t="s">
        <v>279</v>
      </c>
      <c r="E67" s="847">
        <v>3800000</v>
      </c>
      <c r="F67" s="844" t="s">
        <v>106</v>
      </c>
      <c r="G67" s="942"/>
      <c r="H67" s="943" t="str">
        <f t="shared" si="0"/>
        <v/>
      </c>
      <c r="I67" s="700" t="s">
        <v>1742</v>
      </c>
      <c r="J67" s="845" t="s">
        <v>881</v>
      </c>
      <c r="K67" s="846">
        <v>29</v>
      </c>
      <c r="L67" s="846"/>
      <c r="M67" s="671" t="s">
        <v>106</v>
      </c>
      <c r="N67" s="680"/>
      <c r="O67" s="680" t="s">
        <v>1742</v>
      </c>
      <c r="P67" s="845" t="s">
        <v>881</v>
      </c>
    </row>
    <row r="68" spans="1:16" s="842" customFormat="1" ht="23.1" customHeight="1">
      <c r="A68" s="698">
        <v>53</v>
      </c>
      <c r="B68" s="698">
        <v>5</v>
      </c>
      <c r="C68" s="843"/>
      <c r="D68" s="678" t="s">
        <v>280</v>
      </c>
      <c r="E68" s="679">
        <v>28000000</v>
      </c>
      <c r="F68" s="844"/>
      <c r="G68" s="709" t="s">
        <v>106</v>
      </c>
      <c r="H68" s="948" t="str">
        <f t="shared" si="0"/>
        <v/>
      </c>
      <c r="I68" s="700" t="s">
        <v>1742</v>
      </c>
      <c r="J68" s="888" t="str">
        <f>(P68&amp;Q1)</f>
        <v>ส่งเสริมการท่องเที่ยว  (ปรับโครงการจาก 1 เป็น 2)</v>
      </c>
      <c r="K68" s="846"/>
      <c r="L68" s="846"/>
      <c r="M68" s="671" t="s">
        <v>106</v>
      </c>
      <c r="N68" s="680"/>
      <c r="O68" s="680" t="s">
        <v>1742</v>
      </c>
      <c r="P68" s="845" t="s">
        <v>1113</v>
      </c>
    </row>
    <row r="69" spans="1:16" s="842" customFormat="1" ht="22.5">
      <c r="A69" s="698">
        <v>54</v>
      </c>
      <c r="B69" s="698">
        <v>5</v>
      </c>
      <c r="C69" s="843"/>
      <c r="D69" s="678" t="s">
        <v>281</v>
      </c>
      <c r="E69" s="679">
        <v>6500000</v>
      </c>
      <c r="F69" s="844"/>
      <c r="G69" s="709" t="s">
        <v>106</v>
      </c>
      <c r="H69" s="948">
        <f t="shared" si="0"/>
        <v>85</v>
      </c>
      <c r="I69" s="700" t="s">
        <v>1742</v>
      </c>
      <c r="J69" s="888" t="str">
        <f>(P69&amp;Q1)</f>
        <v>ส่งเสริมการท่องเที่ยว อำนวยความสะดวกกับนักท่องเที่ยว  (ปรับโครงการจาก 1 เป็น 2)</v>
      </c>
      <c r="K69" s="846"/>
      <c r="L69" s="846">
        <v>85</v>
      </c>
      <c r="M69" s="671" t="s">
        <v>106</v>
      </c>
      <c r="N69" s="680"/>
      <c r="O69" s="680" t="s">
        <v>1742</v>
      </c>
      <c r="P69" s="845" t="s">
        <v>877</v>
      </c>
    </row>
    <row r="70" spans="1:16" s="926" customFormat="1" ht="22.5">
      <c r="A70" s="921"/>
      <c r="B70" s="921"/>
      <c r="C70" s="922"/>
      <c r="D70" s="689" t="s">
        <v>282</v>
      </c>
      <c r="E70" s="856"/>
      <c r="F70" s="932"/>
      <c r="G70" s="944"/>
      <c r="H70" s="945" t="str">
        <f t="shared" si="0"/>
        <v/>
      </c>
      <c r="I70" s="923" t="s">
        <v>1742</v>
      </c>
      <c r="J70" s="924"/>
      <c r="K70" s="846"/>
      <c r="L70" s="846"/>
      <c r="M70" s="936"/>
      <c r="N70" s="925"/>
      <c r="O70" s="925" t="s">
        <v>1742</v>
      </c>
      <c r="P70" s="924"/>
    </row>
    <row r="71" spans="1:16" s="842" customFormat="1" ht="22.5">
      <c r="A71" s="698">
        <v>55</v>
      </c>
      <c r="B71" s="698">
        <v>5</v>
      </c>
      <c r="C71" s="843"/>
      <c r="D71" s="678" t="s">
        <v>283</v>
      </c>
      <c r="E71" s="679">
        <v>2000000</v>
      </c>
      <c r="F71" s="844" t="s">
        <v>106</v>
      </c>
      <c r="G71" s="942"/>
      <c r="H71" s="943" t="str">
        <f t="shared" si="0"/>
        <v/>
      </c>
      <c r="I71" s="700" t="s">
        <v>1742</v>
      </c>
      <c r="J71" s="845" t="s">
        <v>882</v>
      </c>
      <c r="K71" s="846">
        <v>39</v>
      </c>
      <c r="L71" s="846"/>
      <c r="M71" s="671" t="s">
        <v>106</v>
      </c>
      <c r="N71" s="680"/>
      <c r="O71" s="680" t="s">
        <v>1742</v>
      </c>
      <c r="P71" s="845" t="s">
        <v>882</v>
      </c>
    </row>
    <row r="72" spans="1:16" s="842" customFormat="1" ht="22.5">
      <c r="A72" s="698">
        <v>56</v>
      </c>
      <c r="B72" s="698">
        <v>5</v>
      </c>
      <c r="C72" s="843"/>
      <c r="D72" s="678" t="s">
        <v>284</v>
      </c>
      <c r="E72" s="679">
        <v>5266800</v>
      </c>
      <c r="F72" s="844" t="s">
        <v>106</v>
      </c>
      <c r="G72" s="942"/>
      <c r="H72" s="943" t="str">
        <f t="shared" si="0"/>
        <v/>
      </c>
      <c r="I72" s="700" t="s">
        <v>1742</v>
      </c>
      <c r="J72" s="845" t="s">
        <v>883</v>
      </c>
      <c r="K72" s="846">
        <v>40</v>
      </c>
      <c r="L72" s="846"/>
      <c r="M72" s="671" t="s">
        <v>106</v>
      </c>
      <c r="N72" s="680"/>
      <c r="O72" s="680" t="s">
        <v>1742</v>
      </c>
      <c r="P72" s="845" t="s">
        <v>883</v>
      </c>
    </row>
    <row r="73" spans="1:16" s="842" customFormat="1" ht="22.5">
      <c r="A73" s="698">
        <v>57</v>
      </c>
      <c r="B73" s="698">
        <v>5</v>
      </c>
      <c r="C73" s="843"/>
      <c r="D73" s="678" t="s">
        <v>285</v>
      </c>
      <c r="E73" s="679">
        <v>1000000</v>
      </c>
      <c r="F73" s="844"/>
      <c r="G73" s="709" t="s">
        <v>106</v>
      </c>
      <c r="H73" s="948" t="str">
        <f t="shared" ref="H73:H136" si="1">IF(L73=0,"",L73)</f>
        <v/>
      </c>
      <c r="I73" s="700" t="s">
        <v>1742</v>
      </c>
      <c r="J73" s="888" t="str">
        <f>(P73&amp;Q$1)</f>
        <v>อนุรักษ์พันธุ์สัตว์ และส่งเสริมการท่องเที่ยว (ปรับโครงการจาก 1 เป็น 2)</v>
      </c>
      <c r="K73" s="846"/>
      <c r="L73" s="846"/>
      <c r="M73" s="671" t="s">
        <v>106</v>
      </c>
      <c r="N73" s="680"/>
      <c r="O73" s="680" t="s">
        <v>1742</v>
      </c>
      <c r="P73" s="845" t="s">
        <v>884</v>
      </c>
    </row>
    <row r="74" spans="1:16" s="842" customFormat="1" ht="23.1" customHeight="1">
      <c r="A74" s="698">
        <v>58</v>
      </c>
      <c r="B74" s="698">
        <v>5</v>
      </c>
      <c r="C74" s="843"/>
      <c r="D74" s="678" t="s">
        <v>286</v>
      </c>
      <c r="E74" s="679">
        <v>6204000</v>
      </c>
      <c r="F74" s="844"/>
      <c r="G74" s="709" t="s">
        <v>106</v>
      </c>
      <c r="H74" s="948">
        <f t="shared" si="1"/>
        <v>87</v>
      </c>
      <c r="I74" s="700" t="s">
        <v>1742</v>
      </c>
      <c r="J74" s="888" t="str">
        <f>(P74&amp;Q$1)</f>
        <v>เพิ่มผลผลิตทางการเกษตร (ปรับโครงการจาก 1 เป็น 2)</v>
      </c>
      <c r="K74" s="846"/>
      <c r="L74" s="846">
        <v>87</v>
      </c>
      <c r="M74" s="671" t="s">
        <v>106</v>
      </c>
      <c r="N74" s="680"/>
      <c r="O74" s="680" t="s">
        <v>1742</v>
      </c>
      <c r="P74" s="845" t="s">
        <v>885</v>
      </c>
    </row>
    <row r="75" spans="1:16" s="842" customFormat="1" ht="22.5">
      <c r="A75" s="698">
        <v>59</v>
      </c>
      <c r="B75" s="698">
        <v>5</v>
      </c>
      <c r="C75" s="843"/>
      <c r="D75" s="678" t="s">
        <v>287</v>
      </c>
      <c r="E75" s="679">
        <v>655000</v>
      </c>
      <c r="F75" s="844"/>
      <c r="G75" s="709" t="s">
        <v>106</v>
      </c>
      <c r="H75" s="948">
        <f t="shared" si="1"/>
        <v>88</v>
      </c>
      <c r="I75" s="700" t="s">
        <v>1742</v>
      </c>
      <c r="J75" s="888" t="str">
        <f>(P75&amp;Q$1)</f>
        <v>สอดคล้องกับยุทธศาสตร์ปรับโครงสร้างการผลิตทางการเกษตร (ปรับโครงการจาก 1 เป็น 2)</v>
      </c>
      <c r="K75" s="846"/>
      <c r="L75" s="846">
        <v>88</v>
      </c>
      <c r="M75" s="671" t="s">
        <v>106</v>
      </c>
      <c r="N75" s="680"/>
      <c r="O75" s="680" t="s">
        <v>1742</v>
      </c>
      <c r="P75" s="845" t="s">
        <v>886</v>
      </c>
    </row>
    <row r="76" spans="1:16" s="842" customFormat="1" ht="22.5">
      <c r="A76" s="698">
        <v>60</v>
      </c>
      <c r="B76" s="698">
        <v>5</v>
      </c>
      <c r="C76" s="843"/>
      <c r="D76" s="678" t="s">
        <v>288</v>
      </c>
      <c r="E76" s="679">
        <v>2386000</v>
      </c>
      <c r="F76" s="844" t="s">
        <v>106</v>
      </c>
      <c r="G76" s="942"/>
      <c r="H76" s="943" t="str">
        <f t="shared" si="1"/>
        <v/>
      </c>
      <c r="I76" s="700" t="s">
        <v>1742</v>
      </c>
      <c r="J76" s="845" t="s">
        <v>887</v>
      </c>
      <c r="K76" s="846">
        <v>41</v>
      </c>
      <c r="L76" s="846"/>
      <c r="M76" s="671" t="s">
        <v>106</v>
      </c>
      <c r="N76" s="680"/>
      <c r="O76" s="680" t="s">
        <v>1742</v>
      </c>
      <c r="P76" s="845" t="s">
        <v>887</v>
      </c>
    </row>
    <row r="77" spans="1:16" s="842" customFormat="1" ht="22.5">
      <c r="A77" s="698">
        <v>61</v>
      </c>
      <c r="B77" s="698">
        <v>5</v>
      </c>
      <c r="C77" s="843"/>
      <c r="D77" s="678" t="s">
        <v>289</v>
      </c>
      <c r="E77" s="679">
        <v>2000000</v>
      </c>
      <c r="F77" s="700" t="s">
        <v>106</v>
      </c>
      <c r="G77" s="942"/>
      <c r="H77" s="943" t="str">
        <f t="shared" si="1"/>
        <v/>
      </c>
      <c r="I77" s="700"/>
      <c r="J77" s="845" t="s">
        <v>887</v>
      </c>
      <c r="K77" s="846">
        <v>42</v>
      </c>
      <c r="L77" s="846"/>
      <c r="M77" s="680" t="s">
        <v>106</v>
      </c>
      <c r="N77" s="680"/>
      <c r="O77" s="680"/>
      <c r="P77" s="845" t="s">
        <v>887</v>
      </c>
    </row>
    <row r="78" spans="1:16" s="842" customFormat="1" ht="22.5">
      <c r="A78" s="698">
        <v>62</v>
      </c>
      <c r="B78" s="698">
        <v>5</v>
      </c>
      <c r="C78" s="843"/>
      <c r="D78" s="678" t="s">
        <v>290</v>
      </c>
      <c r="E78" s="679">
        <v>108000</v>
      </c>
      <c r="F78" s="700"/>
      <c r="G78" s="942"/>
      <c r="H78" s="943" t="str">
        <f t="shared" si="1"/>
        <v/>
      </c>
      <c r="I78" s="700" t="s">
        <v>106</v>
      </c>
      <c r="J78" s="845" t="s">
        <v>1246</v>
      </c>
      <c r="K78" s="846"/>
      <c r="L78" s="846"/>
      <c r="M78" s="680"/>
      <c r="N78" s="680"/>
      <c r="O78" s="680" t="s">
        <v>106</v>
      </c>
      <c r="P78" s="845" t="s">
        <v>1246</v>
      </c>
    </row>
    <row r="79" spans="1:16" s="842" customFormat="1" ht="22.5">
      <c r="A79" s="698">
        <v>63</v>
      </c>
      <c r="B79" s="698">
        <v>5</v>
      </c>
      <c r="C79" s="843"/>
      <c r="D79" s="678" t="s">
        <v>291</v>
      </c>
      <c r="E79" s="679">
        <v>576195</v>
      </c>
      <c r="F79" s="700"/>
      <c r="G79" s="942"/>
      <c r="H79" s="943" t="str">
        <f t="shared" si="1"/>
        <v/>
      </c>
      <c r="I79" s="700" t="s">
        <v>106</v>
      </c>
      <c r="J79" s="845" t="s">
        <v>1756</v>
      </c>
      <c r="K79" s="846"/>
      <c r="L79" s="846"/>
      <c r="M79" s="680"/>
      <c r="N79" s="680"/>
      <c r="O79" s="680" t="s">
        <v>106</v>
      </c>
      <c r="P79" s="845" t="s">
        <v>1756</v>
      </c>
    </row>
    <row r="80" spans="1:16" s="842" customFormat="1" ht="23.1" customHeight="1">
      <c r="A80" s="698">
        <v>64</v>
      </c>
      <c r="B80" s="698">
        <v>5</v>
      </c>
      <c r="C80" s="843"/>
      <c r="D80" s="678" t="s">
        <v>292</v>
      </c>
      <c r="E80" s="679">
        <v>2419000</v>
      </c>
      <c r="F80" s="700"/>
      <c r="G80" s="942"/>
      <c r="H80" s="943" t="str">
        <f t="shared" si="1"/>
        <v/>
      </c>
      <c r="I80" s="700" t="s">
        <v>106</v>
      </c>
      <c r="J80" s="845" t="s">
        <v>1664</v>
      </c>
      <c r="K80" s="846"/>
      <c r="L80" s="846"/>
      <c r="M80" s="680"/>
      <c r="N80" s="680"/>
      <c r="O80" s="680" t="s">
        <v>106</v>
      </c>
      <c r="P80" s="845" t="s">
        <v>1664</v>
      </c>
    </row>
    <row r="81" spans="1:16" s="842" customFormat="1" ht="22.5">
      <c r="A81" s="698">
        <v>65</v>
      </c>
      <c r="B81" s="698">
        <v>5</v>
      </c>
      <c r="C81" s="843"/>
      <c r="D81" s="678" t="s">
        <v>293</v>
      </c>
      <c r="E81" s="679">
        <v>4670000</v>
      </c>
      <c r="F81" s="700"/>
      <c r="G81" s="942"/>
      <c r="H81" s="943" t="str">
        <f t="shared" si="1"/>
        <v/>
      </c>
      <c r="I81" s="700" t="s">
        <v>106</v>
      </c>
      <c r="J81" s="845" t="s">
        <v>1246</v>
      </c>
      <c r="K81" s="846"/>
      <c r="L81" s="846"/>
      <c r="M81" s="680"/>
      <c r="N81" s="680"/>
      <c r="O81" s="680" t="s">
        <v>106</v>
      </c>
      <c r="P81" s="845" t="s">
        <v>1246</v>
      </c>
    </row>
    <row r="82" spans="1:16" s="842" customFormat="1" ht="22.5">
      <c r="A82" s="698"/>
      <c r="B82" s="698"/>
      <c r="C82" s="843"/>
      <c r="D82" s="689" t="s">
        <v>294</v>
      </c>
      <c r="E82" s="856"/>
      <c r="F82" s="844"/>
      <c r="G82" s="942"/>
      <c r="H82" s="943" t="str">
        <f t="shared" si="1"/>
        <v/>
      </c>
      <c r="I82" s="700" t="s">
        <v>1742</v>
      </c>
      <c r="J82" s="845"/>
      <c r="K82" s="846"/>
      <c r="L82" s="846"/>
      <c r="M82" s="671"/>
      <c r="N82" s="680"/>
      <c r="O82" s="680" t="s">
        <v>1742</v>
      </c>
      <c r="P82" s="845"/>
    </row>
    <row r="83" spans="1:16" s="842" customFormat="1" ht="22.5">
      <c r="A83" s="698">
        <v>66</v>
      </c>
      <c r="B83" s="698">
        <v>5</v>
      </c>
      <c r="C83" s="843"/>
      <c r="D83" s="688" t="s">
        <v>295</v>
      </c>
      <c r="E83" s="847">
        <v>1070000</v>
      </c>
      <c r="F83" s="700"/>
      <c r="G83" s="942" t="s">
        <v>106</v>
      </c>
      <c r="H83" s="943" t="str">
        <f t="shared" si="1"/>
        <v/>
      </c>
      <c r="I83" s="855"/>
      <c r="J83" s="845" t="s">
        <v>228</v>
      </c>
      <c r="K83" s="846"/>
      <c r="L83" s="846"/>
      <c r="M83" s="685"/>
      <c r="N83" s="685" t="s">
        <v>106</v>
      </c>
      <c r="O83" s="686"/>
      <c r="P83" s="845" t="s">
        <v>228</v>
      </c>
    </row>
    <row r="84" spans="1:16" s="842" customFormat="1" ht="23.1" customHeight="1">
      <c r="A84" s="698">
        <v>67</v>
      </c>
      <c r="B84" s="698">
        <v>5</v>
      </c>
      <c r="C84" s="843"/>
      <c r="D84" s="678" t="s">
        <v>296</v>
      </c>
      <c r="E84" s="679">
        <v>1000000</v>
      </c>
      <c r="F84" s="700"/>
      <c r="G84" s="942" t="s">
        <v>106</v>
      </c>
      <c r="H84" s="943" t="str">
        <f t="shared" si="1"/>
        <v/>
      </c>
      <c r="I84" s="855"/>
      <c r="J84" s="845" t="s">
        <v>228</v>
      </c>
      <c r="K84" s="846"/>
      <c r="L84" s="846"/>
      <c r="M84" s="685"/>
      <c r="N84" s="685" t="s">
        <v>106</v>
      </c>
      <c r="O84" s="686"/>
      <c r="P84" s="845" t="s">
        <v>228</v>
      </c>
    </row>
    <row r="85" spans="1:16" s="842" customFormat="1" ht="23.1" customHeight="1">
      <c r="A85" s="698">
        <v>68</v>
      </c>
      <c r="B85" s="698">
        <v>5</v>
      </c>
      <c r="C85" s="843"/>
      <c r="D85" s="678" t="s">
        <v>297</v>
      </c>
      <c r="E85" s="679">
        <v>300000</v>
      </c>
      <c r="F85" s="700"/>
      <c r="G85" s="942" t="s">
        <v>106</v>
      </c>
      <c r="H85" s="943" t="str">
        <f t="shared" si="1"/>
        <v/>
      </c>
      <c r="I85" s="855"/>
      <c r="J85" s="845" t="s">
        <v>228</v>
      </c>
      <c r="K85" s="846"/>
      <c r="L85" s="846"/>
      <c r="M85" s="685"/>
      <c r="N85" s="685" t="s">
        <v>106</v>
      </c>
      <c r="O85" s="686"/>
      <c r="P85" s="845" t="s">
        <v>228</v>
      </c>
    </row>
    <row r="86" spans="1:16" s="842" customFormat="1" ht="23.1" customHeight="1">
      <c r="A86" s="698">
        <v>69</v>
      </c>
      <c r="B86" s="698">
        <v>5</v>
      </c>
      <c r="C86" s="843"/>
      <c r="D86" s="678" t="s">
        <v>298</v>
      </c>
      <c r="E86" s="679">
        <v>2000000</v>
      </c>
      <c r="F86" s="700"/>
      <c r="G86" s="942" t="s">
        <v>106</v>
      </c>
      <c r="H86" s="943" t="str">
        <f t="shared" si="1"/>
        <v/>
      </c>
      <c r="I86" s="855"/>
      <c r="J86" s="845" t="s">
        <v>228</v>
      </c>
      <c r="K86" s="846"/>
      <c r="L86" s="846"/>
      <c r="M86" s="685"/>
      <c r="N86" s="685" t="s">
        <v>106</v>
      </c>
      <c r="O86" s="686"/>
      <c r="P86" s="845" t="s">
        <v>228</v>
      </c>
    </row>
    <row r="87" spans="1:16" s="842" customFormat="1" ht="22.5">
      <c r="A87" s="698">
        <v>70</v>
      </c>
      <c r="B87" s="698">
        <v>5</v>
      </c>
      <c r="C87" s="843"/>
      <c r="D87" s="678" t="s">
        <v>299</v>
      </c>
      <c r="E87" s="679">
        <v>985000</v>
      </c>
      <c r="F87" s="700" t="s">
        <v>106</v>
      </c>
      <c r="G87" s="942"/>
      <c r="H87" s="943" t="str">
        <f t="shared" si="1"/>
        <v/>
      </c>
      <c r="I87" s="855"/>
      <c r="J87" s="845" t="s">
        <v>300</v>
      </c>
      <c r="K87" s="846">
        <v>46</v>
      </c>
      <c r="L87" s="846"/>
      <c r="M87" s="685" t="s">
        <v>106</v>
      </c>
      <c r="N87" s="685"/>
      <c r="O87" s="686"/>
      <c r="P87" s="845" t="s">
        <v>300</v>
      </c>
    </row>
    <row r="88" spans="1:16" s="842" customFormat="1" ht="22.5">
      <c r="A88" s="698">
        <v>71</v>
      </c>
      <c r="B88" s="698">
        <v>5</v>
      </c>
      <c r="C88" s="843"/>
      <c r="D88" s="678" t="s">
        <v>301</v>
      </c>
      <c r="E88" s="679">
        <v>1500000</v>
      </c>
      <c r="F88" s="700" t="s">
        <v>106</v>
      </c>
      <c r="G88" s="942"/>
      <c r="H88" s="943" t="str">
        <f t="shared" si="1"/>
        <v/>
      </c>
      <c r="I88" s="855"/>
      <c r="J88" s="845" t="s">
        <v>300</v>
      </c>
      <c r="K88" s="846">
        <v>47</v>
      </c>
      <c r="L88" s="846"/>
      <c r="M88" s="685" t="s">
        <v>106</v>
      </c>
      <c r="N88" s="685"/>
      <c r="O88" s="686"/>
      <c r="P88" s="845" t="s">
        <v>300</v>
      </c>
    </row>
    <row r="89" spans="1:16" s="842" customFormat="1" ht="23.1" customHeight="1">
      <c r="A89" s="698">
        <v>72</v>
      </c>
      <c r="B89" s="698">
        <v>5</v>
      </c>
      <c r="C89" s="843"/>
      <c r="D89" s="688" t="s">
        <v>302</v>
      </c>
      <c r="E89" s="847">
        <v>1200000</v>
      </c>
      <c r="F89" s="700" t="s">
        <v>106</v>
      </c>
      <c r="G89" s="942"/>
      <c r="H89" s="943" t="str">
        <f t="shared" si="1"/>
        <v/>
      </c>
      <c r="I89" s="855"/>
      <c r="J89" s="845" t="s">
        <v>300</v>
      </c>
      <c r="K89" s="846">
        <v>48</v>
      </c>
      <c r="L89" s="846"/>
      <c r="M89" s="685" t="s">
        <v>106</v>
      </c>
      <c r="N89" s="685"/>
      <c r="O89" s="686"/>
      <c r="P89" s="845" t="s">
        <v>300</v>
      </c>
    </row>
    <row r="90" spans="1:16" s="842" customFormat="1" ht="26.25" customHeight="1">
      <c r="A90" s="698">
        <v>73</v>
      </c>
      <c r="B90" s="698">
        <v>5</v>
      </c>
      <c r="C90" s="843"/>
      <c r="D90" s="694" t="s">
        <v>303</v>
      </c>
      <c r="E90" s="850">
        <v>2000000</v>
      </c>
      <c r="F90" s="844" t="s">
        <v>106</v>
      </c>
      <c r="G90" s="942"/>
      <c r="H90" s="943" t="str">
        <f t="shared" si="1"/>
        <v/>
      </c>
      <c r="I90" s="700" t="s">
        <v>1742</v>
      </c>
      <c r="J90" s="845" t="s">
        <v>300</v>
      </c>
      <c r="K90" s="846">
        <v>49</v>
      </c>
      <c r="L90" s="846"/>
      <c r="M90" s="671" t="s">
        <v>106</v>
      </c>
      <c r="N90" s="680"/>
      <c r="O90" s="680" t="s">
        <v>1742</v>
      </c>
      <c r="P90" s="845" t="s">
        <v>300</v>
      </c>
    </row>
    <row r="91" spans="1:16" s="842" customFormat="1" ht="24.75" customHeight="1">
      <c r="A91" s="698">
        <v>74</v>
      </c>
      <c r="B91" s="698">
        <v>5</v>
      </c>
      <c r="C91" s="843"/>
      <c r="D91" s="688" t="s">
        <v>304</v>
      </c>
      <c r="E91" s="847">
        <v>600000</v>
      </c>
      <c r="F91" s="700"/>
      <c r="G91" s="942"/>
      <c r="H91" s="943" t="str">
        <f t="shared" si="1"/>
        <v/>
      </c>
      <c r="I91" s="700" t="s">
        <v>106</v>
      </c>
      <c r="J91" s="845" t="s">
        <v>888</v>
      </c>
      <c r="K91" s="846"/>
      <c r="L91" s="846"/>
      <c r="M91" s="680"/>
      <c r="N91" s="680"/>
      <c r="O91" s="680" t="s">
        <v>106</v>
      </c>
      <c r="P91" s="845" t="s">
        <v>888</v>
      </c>
    </row>
    <row r="92" spans="1:16" s="842" customFormat="1" ht="23.1" customHeight="1">
      <c r="A92" s="698">
        <v>75</v>
      </c>
      <c r="B92" s="698">
        <v>5</v>
      </c>
      <c r="C92" s="843"/>
      <c r="D92" s="678" t="s">
        <v>305</v>
      </c>
      <c r="E92" s="679">
        <v>8000000</v>
      </c>
      <c r="F92" s="700"/>
      <c r="G92" s="942"/>
      <c r="H92" s="943" t="str">
        <f t="shared" si="1"/>
        <v/>
      </c>
      <c r="I92" s="700" t="s">
        <v>106</v>
      </c>
      <c r="J92" s="845" t="s">
        <v>891</v>
      </c>
      <c r="K92" s="846"/>
      <c r="L92" s="846"/>
      <c r="M92" s="680"/>
      <c r="N92" s="680"/>
      <c r="O92" s="680" t="s">
        <v>106</v>
      </c>
      <c r="P92" s="845" t="s">
        <v>891</v>
      </c>
    </row>
    <row r="93" spans="1:16" s="842" customFormat="1" ht="60" customHeight="1">
      <c r="A93" s="698"/>
      <c r="B93" s="698"/>
      <c r="C93" s="843" t="s">
        <v>525</v>
      </c>
      <c r="D93" s="689" t="s">
        <v>441</v>
      </c>
      <c r="E93" s="856"/>
      <c r="F93" s="700"/>
      <c r="G93" s="942"/>
      <c r="H93" s="943" t="str">
        <f t="shared" si="1"/>
        <v/>
      </c>
      <c r="I93" s="700" t="s">
        <v>1742</v>
      </c>
      <c r="J93" s="845"/>
      <c r="K93" s="846"/>
      <c r="L93" s="846"/>
      <c r="M93" s="680"/>
      <c r="N93" s="680"/>
      <c r="O93" s="680" t="s">
        <v>1742</v>
      </c>
      <c r="P93" s="845"/>
    </row>
    <row r="94" spans="1:16" s="842" customFormat="1" ht="22.5">
      <c r="A94" s="698">
        <v>76</v>
      </c>
      <c r="B94" s="698">
        <v>6</v>
      </c>
      <c r="C94" s="843"/>
      <c r="D94" s="688" t="s">
        <v>442</v>
      </c>
      <c r="E94" s="847">
        <v>4000000</v>
      </c>
      <c r="F94" s="700" t="s">
        <v>106</v>
      </c>
      <c r="G94" s="942"/>
      <c r="H94" s="943" t="str">
        <f t="shared" si="1"/>
        <v/>
      </c>
      <c r="I94" s="855"/>
      <c r="J94" s="888" t="str">
        <f>(P94&amp;Q$3)</f>
        <v>ภารกิจปกติของหน่วยงาน (ปรับโครงการจาก 2 เป็น 1)</v>
      </c>
      <c r="K94" s="846">
        <v>23</v>
      </c>
      <c r="L94" s="846"/>
      <c r="M94" s="685"/>
      <c r="N94" s="685" t="s">
        <v>106</v>
      </c>
      <c r="O94" s="686"/>
      <c r="P94" s="845" t="s">
        <v>228</v>
      </c>
    </row>
    <row r="95" spans="1:16" s="842" customFormat="1" ht="33.75">
      <c r="A95" s="698">
        <v>77</v>
      </c>
      <c r="B95" s="698">
        <v>6</v>
      </c>
      <c r="C95" s="843"/>
      <c r="D95" s="678" t="s">
        <v>443</v>
      </c>
      <c r="E95" s="679">
        <v>5000000</v>
      </c>
      <c r="F95" s="700" t="s">
        <v>106</v>
      </c>
      <c r="G95" s="942"/>
      <c r="H95" s="943" t="str">
        <f t="shared" si="1"/>
        <v/>
      </c>
      <c r="I95" s="855"/>
      <c r="J95" s="888" t="str">
        <f>(P95&amp;Q$3)</f>
        <v>ภารกิจปกติของหน่วยงาน (ปรับโครงการจาก 2 เป็น 1)</v>
      </c>
      <c r="K95" s="846">
        <v>24</v>
      </c>
      <c r="L95" s="846"/>
      <c r="M95" s="685"/>
      <c r="N95" s="685" t="s">
        <v>106</v>
      </c>
      <c r="O95" s="686"/>
      <c r="P95" s="845" t="s">
        <v>228</v>
      </c>
    </row>
    <row r="96" spans="1:16" s="842" customFormat="1" ht="22.5">
      <c r="A96" s="698">
        <v>78</v>
      </c>
      <c r="B96" s="698">
        <v>6</v>
      </c>
      <c r="C96" s="843"/>
      <c r="D96" s="678" t="s">
        <v>444</v>
      </c>
      <c r="E96" s="679">
        <v>6700000</v>
      </c>
      <c r="F96" s="700"/>
      <c r="G96" s="942" t="s">
        <v>106</v>
      </c>
      <c r="H96" s="943">
        <f t="shared" si="1"/>
        <v>89</v>
      </c>
      <c r="I96" s="855"/>
      <c r="J96" s="845" t="s">
        <v>228</v>
      </c>
      <c r="K96" s="846"/>
      <c r="L96" s="846">
        <v>89</v>
      </c>
      <c r="M96" s="685"/>
      <c r="N96" s="685" t="s">
        <v>106</v>
      </c>
      <c r="O96" s="686"/>
      <c r="P96" s="845" t="s">
        <v>228</v>
      </c>
    </row>
    <row r="97" spans="1:16" s="842" customFormat="1" ht="33.75">
      <c r="A97" s="698">
        <v>79</v>
      </c>
      <c r="B97" s="698">
        <v>6</v>
      </c>
      <c r="C97" s="843"/>
      <c r="D97" s="678" t="s">
        <v>445</v>
      </c>
      <c r="E97" s="679">
        <v>10000000</v>
      </c>
      <c r="F97" s="700"/>
      <c r="G97" s="942" t="s">
        <v>106</v>
      </c>
      <c r="H97" s="943" t="str">
        <f t="shared" si="1"/>
        <v/>
      </c>
      <c r="I97" s="855"/>
      <c r="J97" s="845" t="s">
        <v>228</v>
      </c>
      <c r="K97" s="846"/>
      <c r="L97" s="846"/>
      <c r="M97" s="685"/>
      <c r="N97" s="685" t="s">
        <v>106</v>
      </c>
      <c r="O97" s="686"/>
      <c r="P97" s="845" t="s">
        <v>228</v>
      </c>
    </row>
    <row r="98" spans="1:16" s="842" customFormat="1" ht="22.5">
      <c r="A98" s="698">
        <v>80</v>
      </c>
      <c r="B98" s="698">
        <v>6</v>
      </c>
      <c r="C98" s="843"/>
      <c r="D98" s="690" t="s">
        <v>446</v>
      </c>
      <c r="E98" s="693">
        <v>5600000</v>
      </c>
      <c r="F98" s="851"/>
      <c r="G98" s="708" t="s">
        <v>106</v>
      </c>
      <c r="H98" s="949" t="str">
        <f t="shared" si="1"/>
        <v/>
      </c>
      <c r="I98" s="851"/>
      <c r="J98" s="845" t="s">
        <v>228</v>
      </c>
      <c r="K98" s="846"/>
      <c r="L98" s="846"/>
      <c r="M98" s="683"/>
      <c r="N98" s="677" t="s">
        <v>106</v>
      </c>
      <c r="O98" s="683"/>
      <c r="P98" s="845" t="s">
        <v>228</v>
      </c>
    </row>
    <row r="99" spans="1:16" s="842" customFormat="1" ht="22.5">
      <c r="A99" s="698"/>
      <c r="B99" s="698"/>
      <c r="C99" s="843"/>
      <c r="D99" s="689" t="s">
        <v>447</v>
      </c>
      <c r="E99" s="856"/>
      <c r="F99" s="700"/>
      <c r="G99" s="942"/>
      <c r="H99" s="943" t="str">
        <f t="shared" si="1"/>
        <v/>
      </c>
      <c r="I99" s="700" t="s">
        <v>1742</v>
      </c>
      <c r="J99" s="845"/>
      <c r="K99" s="846"/>
      <c r="L99" s="846"/>
      <c r="M99" s="680"/>
      <c r="N99" s="680"/>
      <c r="O99" s="680" t="s">
        <v>1742</v>
      </c>
      <c r="P99" s="845"/>
    </row>
    <row r="100" spans="1:16" s="842" customFormat="1" ht="33.75">
      <c r="A100" s="698">
        <v>81</v>
      </c>
      <c r="B100" s="698">
        <v>6</v>
      </c>
      <c r="C100" s="843"/>
      <c r="D100" s="688" t="s">
        <v>448</v>
      </c>
      <c r="E100" s="847">
        <v>29600000</v>
      </c>
      <c r="F100" s="844"/>
      <c r="G100" s="709" t="s">
        <v>106</v>
      </c>
      <c r="H100" s="948">
        <f t="shared" si="1"/>
        <v>90</v>
      </c>
      <c r="I100" s="700" t="s">
        <v>1742</v>
      </c>
      <c r="J100" s="845" t="s">
        <v>451</v>
      </c>
      <c r="K100" s="846"/>
      <c r="L100" s="846">
        <v>90</v>
      </c>
      <c r="M100" s="671" t="s">
        <v>106</v>
      </c>
      <c r="N100" s="680"/>
      <c r="O100" s="680" t="s">
        <v>1742</v>
      </c>
      <c r="P100" s="845" t="s">
        <v>451</v>
      </c>
    </row>
    <row r="101" spans="1:16" s="842" customFormat="1" ht="33.75">
      <c r="A101" s="698">
        <v>82</v>
      </c>
      <c r="B101" s="698">
        <v>6</v>
      </c>
      <c r="C101" s="843"/>
      <c r="D101" s="688" t="s">
        <v>449</v>
      </c>
      <c r="E101" s="847">
        <v>7000000</v>
      </c>
      <c r="F101" s="844"/>
      <c r="G101" s="709" t="s">
        <v>106</v>
      </c>
      <c r="H101" s="948" t="str">
        <f t="shared" si="1"/>
        <v/>
      </c>
      <c r="I101" s="700" t="s">
        <v>1742</v>
      </c>
      <c r="J101" s="888" t="str">
        <f>(P101&amp;Q$1)</f>
        <v>เพื่อคุณภาพชีวิตของประชาชน (ปรับโครงการจาก 1 เป็น 2)</v>
      </c>
      <c r="K101" s="846"/>
      <c r="L101" s="846"/>
      <c r="M101" s="671" t="s">
        <v>106</v>
      </c>
      <c r="N101" s="680"/>
      <c r="O101" s="680" t="s">
        <v>1742</v>
      </c>
      <c r="P101" s="845" t="s">
        <v>893</v>
      </c>
    </row>
    <row r="102" spans="1:16" s="842" customFormat="1" ht="33.75">
      <c r="A102" s="698">
        <v>83</v>
      </c>
      <c r="B102" s="698">
        <v>6</v>
      </c>
      <c r="C102" s="843"/>
      <c r="D102" s="688" t="s">
        <v>450</v>
      </c>
      <c r="E102" s="847">
        <v>4000000</v>
      </c>
      <c r="F102" s="844"/>
      <c r="G102" s="709" t="s">
        <v>106</v>
      </c>
      <c r="H102" s="948" t="str">
        <f t="shared" si="1"/>
        <v/>
      </c>
      <c r="I102" s="700" t="s">
        <v>1742</v>
      </c>
      <c r="J102" s="888" t="str">
        <f>(P102&amp;Q$1)</f>
        <v>เพื่อคุณภาพชีวิตของประชาชน (ปรับโครงการจาก 1 เป็น 2)</v>
      </c>
      <c r="K102" s="846"/>
      <c r="L102" s="846"/>
      <c r="M102" s="671" t="s">
        <v>106</v>
      </c>
      <c r="N102" s="680"/>
      <c r="O102" s="680" t="s">
        <v>1742</v>
      </c>
      <c r="P102" s="845" t="s">
        <v>893</v>
      </c>
    </row>
    <row r="103" spans="1:16" s="842" customFormat="1" ht="22.5">
      <c r="A103" s="698"/>
      <c r="B103" s="698"/>
      <c r="C103" s="843"/>
      <c r="D103" s="681" t="s">
        <v>452</v>
      </c>
      <c r="E103" s="682"/>
      <c r="F103" s="700"/>
      <c r="G103" s="942"/>
      <c r="H103" s="943" t="str">
        <f t="shared" si="1"/>
        <v/>
      </c>
      <c r="I103" s="700" t="s">
        <v>1742</v>
      </c>
      <c r="J103" s="845"/>
      <c r="K103" s="846"/>
      <c r="L103" s="846"/>
      <c r="M103" s="680"/>
      <c r="N103" s="680"/>
      <c r="O103" s="680" t="s">
        <v>1742</v>
      </c>
      <c r="P103" s="845"/>
    </row>
    <row r="104" spans="1:16" s="842" customFormat="1" ht="22.5">
      <c r="A104" s="698">
        <v>84</v>
      </c>
      <c r="B104" s="698">
        <v>6</v>
      </c>
      <c r="C104" s="843"/>
      <c r="D104" s="688" t="s">
        <v>453</v>
      </c>
      <c r="E104" s="847">
        <v>8500000</v>
      </c>
      <c r="F104" s="844" t="s">
        <v>106</v>
      </c>
      <c r="G104" s="942"/>
      <c r="H104" s="943" t="str">
        <f t="shared" si="1"/>
        <v/>
      </c>
      <c r="I104" s="700" t="s">
        <v>1742</v>
      </c>
      <c r="J104" s="845" t="s">
        <v>894</v>
      </c>
      <c r="K104" s="846">
        <v>5</v>
      </c>
      <c r="L104" s="846"/>
      <c r="M104" s="671" t="s">
        <v>106</v>
      </c>
      <c r="N104" s="680"/>
      <c r="O104" s="680" t="s">
        <v>1742</v>
      </c>
      <c r="P104" s="845" t="s">
        <v>894</v>
      </c>
    </row>
    <row r="105" spans="1:16" s="842" customFormat="1" ht="23.1" customHeight="1">
      <c r="A105" s="698">
        <v>85</v>
      </c>
      <c r="B105" s="698">
        <v>6</v>
      </c>
      <c r="C105" s="843"/>
      <c r="D105" s="688" t="s">
        <v>454</v>
      </c>
      <c r="E105" s="847">
        <v>2500000</v>
      </c>
      <c r="F105" s="844" t="s">
        <v>106</v>
      </c>
      <c r="G105" s="942"/>
      <c r="H105" s="943" t="str">
        <f t="shared" si="1"/>
        <v/>
      </c>
      <c r="I105" s="700" t="s">
        <v>1742</v>
      </c>
      <c r="J105" s="845" t="s">
        <v>894</v>
      </c>
      <c r="K105" s="846">
        <v>4</v>
      </c>
      <c r="L105" s="846"/>
      <c r="M105" s="671" t="s">
        <v>106</v>
      </c>
      <c r="N105" s="680"/>
      <c r="O105" s="680" t="s">
        <v>1742</v>
      </c>
      <c r="P105" s="845" t="s">
        <v>894</v>
      </c>
    </row>
    <row r="106" spans="1:16" s="842" customFormat="1" ht="22.5">
      <c r="A106" s="698">
        <v>86</v>
      </c>
      <c r="B106" s="698">
        <v>6</v>
      </c>
      <c r="C106" s="843"/>
      <c r="D106" s="688" t="s">
        <v>455</v>
      </c>
      <c r="E106" s="847">
        <v>9000000</v>
      </c>
      <c r="F106" s="844" t="s">
        <v>106</v>
      </c>
      <c r="G106" s="942"/>
      <c r="H106" s="943" t="str">
        <f t="shared" si="1"/>
        <v/>
      </c>
      <c r="I106" s="700" t="s">
        <v>1742</v>
      </c>
      <c r="J106" s="845" t="s">
        <v>894</v>
      </c>
      <c r="K106" s="846">
        <v>6</v>
      </c>
      <c r="L106" s="846"/>
      <c r="M106" s="671" t="s">
        <v>106</v>
      </c>
      <c r="N106" s="680"/>
      <c r="O106" s="680" t="s">
        <v>1742</v>
      </c>
      <c r="P106" s="845" t="s">
        <v>894</v>
      </c>
    </row>
    <row r="107" spans="1:16" s="858" customFormat="1" ht="22.5">
      <c r="A107" s="698">
        <v>87</v>
      </c>
      <c r="B107" s="698">
        <v>6</v>
      </c>
      <c r="C107" s="699"/>
      <c r="D107" s="688" t="s">
        <v>456</v>
      </c>
      <c r="E107" s="847">
        <v>7000000</v>
      </c>
      <c r="F107" s="844"/>
      <c r="G107" s="709" t="s">
        <v>106</v>
      </c>
      <c r="H107" s="948">
        <f t="shared" si="1"/>
        <v>91</v>
      </c>
      <c r="I107" s="700" t="s">
        <v>1742</v>
      </c>
      <c r="J107" s="888" t="str">
        <f>(P107&amp;Q$1)</f>
        <v>แก้ไขปัญหาขาดแคลนน้ำในพื้นที่ (ปรับโครงการจาก 1 เป็น 2)</v>
      </c>
      <c r="K107" s="846"/>
      <c r="L107" s="846">
        <v>91</v>
      </c>
      <c r="M107" s="671" t="s">
        <v>106</v>
      </c>
      <c r="N107" s="680"/>
      <c r="O107" s="680" t="s">
        <v>1742</v>
      </c>
      <c r="P107" s="845" t="s">
        <v>894</v>
      </c>
    </row>
    <row r="108" spans="1:16" s="858" customFormat="1" ht="22.5">
      <c r="A108" s="698">
        <v>88</v>
      </c>
      <c r="B108" s="698">
        <v>6</v>
      </c>
      <c r="C108" s="699"/>
      <c r="D108" s="688" t="s">
        <v>457</v>
      </c>
      <c r="E108" s="847">
        <v>4000000</v>
      </c>
      <c r="F108" s="844" t="s">
        <v>106</v>
      </c>
      <c r="G108" s="942"/>
      <c r="H108" s="943" t="str">
        <f t="shared" si="1"/>
        <v/>
      </c>
      <c r="I108" s="700" t="s">
        <v>1742</v>
      </c>
      <c r="J108" s="845" t="s">
        <v>894</v>
      </c>
      <c r="K108" s="846">
        <v>8</v>
      </c>
      <c r="L108" s="846"/>
      <c r="M108" s="671" t="s">
        <v>106</v>
      </c>
      <c r="N108" s="680"/>
      <c r="O108" s="680" t="s">
        <v>1742</v>
      </c>
      <c r="P108" s="845" t="s">
        <v>894</v>
      </c>
    </row>
    <row r="109" spans="1:16" s="858" customFormat="1" ht="23.1" customHeight="1">
      <c r="A109" s="698">
        <v>89</v>
      </c>
      <c r="B109" s="698">
        <v>6</v>
      </c>
      <c r="C109" s="699"/>
      <c r="D109" s="678" t="s">
        <v>458</v>
      </c>
      <c r="E109" s="679">
        <v>5200000</v>
      </c>
      <c r="F109" s="844" t="s">
        <v>106</v>
      </c>
      <c r="G109" s="942"/>
      <c r="H109" s="943" t="str">
        <f t="shared" si="1"/>
        <v/>
      </c>
      <c r="I109" s="700" t="s">
        <v>1742</v>
      </c>
      <c r="J109" s="845" t="s">
        <v>894</v>
      </c>
      <c r="K109" s="846">
        <v>7</v>
      </c>
      <c r="L109" s="846"/>
      <c r="M109" s="671" t="s">
        <v>106</v>
      </c>
      <c r="N109" s="680"/>
      <c r="O109" s="680" t="s">
        <v>1742</v>
      </c>
      <c r="P109" s="845" t="s">
        <v>894</v>
      </c>
    </row>
    <row r="110" spans="1:16" s="858" customFormat="1" ht="22.5">
      <c r="A110" s="698">
        <v>90</v>
      </c>
      <c r="B110" s="698">
        <v>6</v>
      </c>
      <c r="C110" s="699"/>
      <c r="D110" s="678" t="s">
        <v>459</v>
      </c>
      <c r="E110" s="679">
        <v>1976400</v>
      </c>
      <c r="F110" s="844" t="s">
        <v>106</v>
      </c>
      <c r="G110" s="942"/>
      <c r="H110" s="943" t="str">
        <f t="shared" si="1"/>
        <v/>
      </c>
      <c r="I110" s="700" t="s">
        <v>1742</v>
      </c>
      <c r="J110" s="845" t="s">
        <v>894</v>
      </c>
      <c r="K110" s="846">
        <v>9</v>
      </c>
      <c r="L110" s="846"/>
      <c r="M110" s="671" t="s">
        <v>106</v>
      </c>
      <c r="N110" s="680"/>
      <c r="O110" s="680" t="s">
        <v>1742</v>
      </c>
      <c r="P110" s="845" t="s">
        <v>894</v>
      </c>
    </row>
    <row r="111" spans="1:16" s="858" customFormat="1" ht="23.1" customHeight="1">
      <c r="A111" s="698">
        <v>91</v>
      </c>
      <c r="B111" s="698">
        <v>6</v>
      </c>
      <c r="C111" s="699"/>
      <c r="D111" s="678" t="s">
        <v>460</v>
      </c>
      <c r="E111" s="679">
        <v>3000000</v>
      </c>
      <c r="F111" s="844" t="s">
        <v>106</v>
      </c>
      <c r="G111" s="942"/>
      <c r="H111" s="943" t="str">
        <f t="shared" si="1"/>
        <v/>
      </c>
      <c r="I111" s="700" t="s">
        <v>1742</v>
      </c>
      <c r="J111" s="845" t="s">
        <v>894</v>
      </c>
      <c r="K111" s="846">
        <v>12</v>
      </c>
      <c r="L111" s="846"/>
      <c r="M111" s="671" t="s">
        <v>106</v>
      </c>
      <c r="N111" s="680"/>
      <c r="O111" s="680" t="s">
        <v>1742</v>
      </c>
      <c r="P111" s="845" t="s">
        <v>894</v>
      </c>
    </row>
    <row r="112" spans="1:16" s="858" customFormat="1" ht="23.1" customHeight="1">
      <c r="A112" s="698">
        <v>92</v>
      </c>
      <c r="B112" s="698">
        <v>6</v>
      </c>
      <c r="C112" s="699"/>
      <c r="D112" s="678" t="s">
        <v>461</v>
      </c>
      <c r="E112" s="679">
        <v>10000000</v>
      </c>
      <c r="F112" s="844"/>
      <c r="G112" s="709" t="s">
        <v>106</v>
      </c>
      <c r="H112" s="948" t="str">
        <f t="shared" si="1"/>
        <v/>
      </c>
      <c r="I112" s="700" t="s">
        <v>1742</v>
      </c>
      <c r="J112" s="888" t="str">
        <f>(P112&amp;Q$1)</f>
        <v>แก้ไขปัญหาขาดแคลนน้ำในพื้นที่ (ปรับโครงการจาก 1 เป็น 2)</v>
      </c>
      <c r="K112" s="846"/>
      <c r="L112" s="846"/>
      <c r="M112" s="671" t="s">
        <v>106</v>
      </c>
      <c r="N112" s="680"/>
      <c r="O112" s="680" t="s">
        <v>1742</v>
      </c>
      <c r="P112" s="845" t="s">
        <v>894</v>
      </c>
    </row>
    <row r="113" spans="1:18" s="858" customFormat="1" ht="22.5">
      <c r="A113" s="698">
        <v>93</v>
      </c>
      <c r="B113" s="698">
        <v>6</v>
      </c>
      <c r="C113" s="699"/>
      <c r="D113" s="678" t="s">
        <v>462</v>
      </c>
      <c r="E113" s="679">
        <v>10000000</v>
      </c>
      <c r="F113" s="844" t="s">
        <v>106</v>
      </c>
      <c r="G113" s="942"/>
      <c r="H113" s="943" t="str">
        <f t="shared" si="1"/>
        <v/>
      </c>
      <c r="I113" s="700" t="s">
        <v>1742</v>
      </c>
      <c r="J113" s="845" t="s">
        <v>894</v>
      </c>
      <c r="K113" s="846">
        <v>10</v>
      </c>
      <c r="L113" s="846"/>
      <c r="M113" s="671" t="s">
        <v>106</v>
      </c>
      <c r="N113" s="680"/>
      <c r="O113" s="680" t="s">
        <v>1742</v>
      </c>
      <c r="P113" s="845" t="s">
        <v>894</v>
      </c>
    </row>
    <row r="114" spans="1:18" s="858" customFormat="1" ht="23.1" customHeight="1">
      <c r="A114" s="698">
        <v>94</v>
      </c>
      <c r="B114" s="698">
        <v>6</v>
      </c>
      <c r="C114" s="699"/>
      <c r="D114" s="678" t="s">
        <v>463</v>
      </c>
      <c r="E114" s="679">
        <v>4588000</v>
      </c>
      <c r="F114" s="844" t="s">
        <v>106</v>
      </c>
      <c r="G114" s="942"/>
      <c r="H114" s="943" t="str">
        <f t="shared" si="1"/>
        <v/>
      </c>
      <c r="I114" s="700" t="s">
        <v>1742</v>
      </c>
      <c r="J114" s="845" t="s">
        <v>894</v>
      </c>
      <c r="K114" s="846">
        <v>11</v>
      </c>
      <c r="L114" s="846"/>
      <c r="M114" s="671" t="s">
        <v>106</v>
      </c>
      <c r="N114" s="680"/>
      <c r="O114" s="680" t="s">
        <v>1742</v>
      </c>
      <c r="P114" s="845" t="s">
        <v>894</v>
      </c>
    </row>
    <row r="115" spans="1:18" s="858" customFormat="1" ht="22.5">
      <c r="A115" s="698">
        <v>95</v>
      </c>
      <c r="B115" s="698">
        <v>6</v>
      </c>
      <c r="C115" s="699"/>
      <c r="D115" s="678" t="s">
        <v>464</v>
      </c>
      <c r="E115" s="679">
        <v>3246000</v>
      </c>
      <c r="F115" s="844" t="s">
        <v>106</v>
      </c>
      <c r="G115" s="942"/>
      <c r="H115" s="943" t="str">
        <f t="shared" si="1"/>
        <v/>
      </c>
      <c r="I115" s="700" t="s">
        <v>1742</v>
      </c>
      <c r="J115" s="845" t="s">
        <v>894</v>
      </c>
      <c r="K115" s="846">
        <v>13</v>
      </c>
      <c r="L115" s="846"/>
      <c r="M115" s="671" t="s">
        <v>106</v>
      </c>
      <c r="N115" s="680"/>
      <c r="O115" s="680" t="s">
        <v>1742</v>
      </c>
      <c r="P115" s="845" t="s">
        <v>894</v>
      </c>
    </row>
    <row r="116" spans="1:18" s="842" customFormat="1" ht="45">
      <c r="A116" s="698"/>
      <c r="B116" s="698"/>
      <c r="C116" s="843" t="s">
        <v>527</v>
      </c>
      <c r="D116" s="681" t="s">
        <v>465</v>
      </c>
      <c r="E116" s="682"/>
      <c r="F116" s="700"/>
      <c r="G116" s="942"/>
      <c r="H116" s="943" t="str">
        <f t="shared" si="1"/>
        <v/>
      </c>
      <c r="I116" s="700" t="s">
        <v>1742</v>
      </c>
      <c r="J116" s="845"/>
      <c r="K116" s="846"/>
      <c r="L116" s="846"/>
      <c r="M116" s="680"/>
      <c r="N116" s="680"/>
      <c r="O116" s="680" t="s">
        <v>1742</v>
      </c>
      <c r="P116" s="845"/>
    </row>
    <row r="117" spans="1:18" s="858" customFormat="1" ht="22.5">
      <c r="A117" s="698">
        <v>96</v>
      </c>
      <c r="B117" s="698">
        <v>7</v>
      </c>
      <c r="C117" s="699"/>
      <c r="D117" s="688" t="s">
        <v>467</v>
      </c>
      <c r="E117" s="847">
        <v>3500000</v>
      </c>
      <c r="F117" s="700" t="s">
        <v>106</v>
      </c>
      <c r="G117" s="942"/>
      <c r="H117" s="943" t="str">
        <f t="shared" si="1"/>
        <v/>
      </c>
      <c r="I117" s="855"/>
      <c r="J117" s="888" t="str">
        <f>(P117&amp;Q$3)</f>
        <v>ภารกิจปกติของหน่วยงาน (ปรับโครงการจาก 2 เป็น 1)</v>
      </c>
      <c r="K117" s="846">
        <v>51</v>
      </c>
      <c r="L117" s="846"/>
      <c r="M117" s="685"/>
      <c r="N117" s="685" t="s">
        <v>106</v>
      </c>
      <c r="O117" s="686"/>
      <c r="P117" s="845" t="s">
        <v>228</v>
      </c>
      <c r="Q117" s="958">
        <v>1</v>
      </c>
      <c r="R117" s="858" t="str">
        <f t="shared" ref="R117:R123" si="2">("("&amp;Q117&amp;")"&amp;MID(D117,4,60))</f>
        <v>(1) โครงการพัฒนาระบบสารสนเทศทางภูมิศาสตร์จังหวัดชลบุรี</v>
      </c>
    </row>
    <row r="118" spans="1:18" s="858" customFormat="1" ht="23.1" customHeight="1">
      <c r="A118" s="698">
        <v>97</v>
      </c>
      <c r="B118" s="698">
        <v>7</v>
      </c>
      <c r="C118" s="699"/>
      <c r="D118" s="678" t="s">
        <v>469</v>
      </c>
      <c r="E118" s="679">
        <v>1325000</v>
      </c>
      <c r="F118" s="700"/>
      <c r="G118" s="942"/>
      <c r="H118" s="943" t="str">
        <f t="shared" si="1"/>
        <v/>
      </c>
      <c r="I118" s="700" t="s">
        <v>106</v>
      </c>
      <c r="J118" s="845" t="s">
        <v>1246</v>
      </c>
      <c r="K118" s="846"/>
      <c r="L118" s="846"/>
      <c r="M118" s="680"/>
      <c r="N118" s="680"/>
      <c r="O118" s="680" t="s">
        <v>106</v>
      </c>
      <c r="P118" s="845" t="s">
        <v>1246</v>
      </c>
      <c r="Q118" s="958">
        <v>2</v>
      </c>
      <c r="R118" s="858" t="str">
        <f t="shared" si="2"/>
        <v>(2) โครงการศูนย์กำลังคนด้าน แรงงานจังหวัดชลบุรี</v>
      </c>
    </row>
    <row r="119" spans="1:18" s="858" customFormat="1" ht="22.5">
      <c r="A119" s="698">
        <v>98</v>
      </c>
      <c r="B119" s="698">
        <v>7</v>
      </c>
      <c r="C119" s="699"/>
      <c r="D119" s="688" t="s">
        <v>470</v>
      </c>
      <c r="E119" s="847">
        <v>200000</v>
      </c>
      <c r="F119" s="844" t="s">
        <v>106</v>
      </c>
      <c r="G119" s="709"/>
      <c r="H119" s="948" t="str">
        <f t="shared" si="1"/>
        <v/>
      </c>
      <c r="I119" s="700" t="s">
        <v>1742</v>
      </c>
      <c r="J119" s="888" t="str">
        <f>(P119&amp;Q$3)</f>
        <v>ภารกิจปกติของหน่วยงาน (ปรับโครงการจาก 2 เป็น 1)</v>
      </c>
      <c r="K119" s="846">
        <v>52</v>
      </c>
      <c r="L119" s="846"/>
      <c r="M119" s="671"/>
      <c r="N119" s="671" t="s">
        <v>106</v>
      </c>
      <c r="O119" s="680" t="s">
        <v>1742</v>
      </c>
      <c r="P119" s="845" t="s">
        <v>228</v>
      </c>
      <c r="Q119" s="958">
        <v>3</v>
      </c>
      <c r="R119" s="858" t="str">
        <f t="shared" si="2"/>
        <v>(3) โครงการบำรุงรักษาระบบสารสนเทศเพื่อการบริหารจัดการภาครัฐแบบบ</v>
      </c>
    </row>
    <row r="120" spans="1:18" s="858" customFormat="1" ht="23.1" customHeight="1">
      <c r="A120" s="698">
        <v>99</v>
      </c>
      <c r="B120" s="698">
        <v>7</v>
      </c>
      <c r="C120" s="699"/>
      <c r="D120" s="688" t="s">
        <v>471</v>
      </c>
      <c r="E120" s="847">
        <v>5270989</v>
      </c>
      <c r="F120" s="700"/>
      <c r="G120" s="942"/>
      <c r="H120" s="943" t="str">
        <f t="shared" si="1"/>
        <v/>
      </c>
      <c r="I120" s="700" t="s">
        <v>106</v>
      </c>
      <c r="J120" s="845" t="s">
        <v>888</v>
      </c>
      <c r="K120" s="846"/>
      <c r="L120" s="846"/>
      <c r="M120" s="680"/>
      <c r="N120" s="680"/>
      <c r="O120" s="680" t="s">
        <v>106</v>
      </c>
      <c r="P120" s="845" t="s">
        <v>888</v>
      </c>
      <c r="Q120" s="958">
        <v>4</v>
      </c>
      <c r="R120" s="858" t="str">
        <f t="shared" si="2"/>
        <v>(4) โครงการพัฒนาระบบข้อมูลและสารสนเทศ</v>
      </c>
    </row>
    <row r="121" spans="1:18" s="858" customFormat="1" ht="22.5">
      <c r="A121" s="698">
        <v>100</v>
      </c>
      <c r="B121" s="698">
        <v>7</v>
      </c>
      <c r="C121" s="699"/>
      <c r="D121" s="678" t="s">
        <v>472</v>
      </c>
      <c r="E121" s="679">
        <v>1500000</v>
      </c>
      <c r="F121" s="700"/>
      <c r="G121" s="942"/>
      <c r="H121" s="943" t="str">
        <f t="shared" si="1"/>
        <v/>
      </c>
      <c r="I121" s="700" t="s">
        <v>106</v>
      </c>
      <c r="J121" s="855" t="s">
        <v>895</v>
      </c>
      <c r="K121" s="846"/>
      <c r="L121" s="846"/>
      <c r="M121" s="680"/>
      <c r="N121" s="680"/>
      <c r="O121" s="680" t="s">
        <v>106</v>
      </c>
      <c r="P121" s="855" t="s">
        <v>895</v>
      </c>
      <c r="Q121" s="958">
        <v>5</v>
      </c>
      <c r="R121" s="858" t="str">
        <f t="shared" si="2"/>
        <v>(5) โครงการตู้บริการชุมชนแบบอิเลคทรอนิกส์จังหวัดชลบุรี</v>
      </c>
    </row>
    <row r="122" spans="1:18" s="858" customFormat="1" ht="22.5">
      <c r="A122" s="698">
        <v>101</v>
      </c>
      <c r="B122" s="860">
        <v>7</v>
      </c>
      <c r="C122" s="861"/>
      <c r="D122" s="862" t="s">
        <v>473</v>
      </c>
      <c r="E122" s="863">
        <v>1212000</v>
      </c>
      <c r="F122" s="864"/>
      <c r="G122" s="950" t="s">
        <v>106</v>
      </c>
      <c r="H122" s="951" t="str">
        <f t="shared" si="1"/>
        <v/>
      </c>
      <c r="I122" s="865" t="s">
        <v>1742</v>
      </c>
      <c r="J122" s="866" t="s">
        <v>228</v>
      </c>
      <c r="K122" s="867"/>
      <c r="L122" s="867"/>
      <c r="M122" s="673"/>
      <c r="N122" s="673" t="s">
        <v>106</v>
      </c>
      <c r="O122" s="695" t="s">
        <v>1742</v>
      </c>
      <c r="P122" s="866" t="s">
        <v>228</v>
      </c>
      <c r="Q122" s="958">
        <v>6</v>
      </c>
      <c r="R122" s="858" t="str">
        <f t="shared" si="2"/>
        <v>(6) โครงการศูนย์บริการร่วมกระทรวงแรงงานจังหวัดชลบุรี</v>
      </c>
    </row>
    <row r="123" spans="1:18" s="899" customFormat="1" ht="26.25" customHeight="1">
      <c r="A123" s="698">
        <v>102</v>
      </c>
      <c r="B123" s="889"/>
      <c r="C123" s="890"/>
      <c r="D123" s="891" t="s">
        <v>1772</v>
      </c>
      <c r="E123" s="892">
        <v>2000000</v>
      </c>
      <c r="F123" s="844" t="s">
        <v>106</v>
      </c>
      <c r="G123" s="952"/>
      <c r="H123" s="953" t="str">
        <f t="shared" si="1"/>
        <v/>
      </c>
      <c r="I123" s="895" t="s">
        <v>1742</v>
      </c>
      <c r="J123" s="896"/>
      <c r="K123" s="897">
        <v>3</v>
      </c>
      <c r="L123" s="898"/>
      <c r="M123" s="893"/>
      <c r="N123" s="894"/>
      <c r="O123" s="895" t="s">
        <v>1742</v>
      </c>
      <c r="P123" s="896"/>
      <c r="Q123" s="958">
        <v>7</v>
      </c>
      <c r="R123" s="858" t="str">
        <f t="shared" si="2"/>
        <v>(7) กิจกรรมส่งเสริมการดำเนินชีวิตด้วยหลักเศรษฐกิจพอเพียง</v>
      </c>
    </row>
    <row r="124" spans="1:18" s="899" customFormat="1" ht="17.25" customHeight="1">
      <c r="A124" s="698">
        <v>103</v>
      </c>
      <c r="B124" s="889"/>
      <c r="C124" s="890"/>
      <c r="D124" s="891" t="s">
        <v>1773</v>
      </c>
      <c r="E124" s="892">
        <v>929000</v>
      </c>
      <c r="F124" s="844" t="s">
        <v>106</v>
      </c>
      <c r="G124" s="952"/>
      <c r="H124" s="953" t="str">
        <f t="shared" si="1"/>
        <v/>
      </c>
      <c r="I124" s="895"/>
      <c r="J124" s="896"/>
      <c r="K124" s="900">
        <v>14</v>
      </c>
      <c r="L124" s="900"/>
      <c r="M124" s="893"/>
      <c r="N124" s="894"/>
      <c r="O124" s="895"/>
      <c r="P124" s="896"/>
      <c r="Q124" s="958">
        <v>8</v>
      </c>
      <c r="R124" s="858" t="str">
        <f>("("&amp;Q124&amp;")"&amp;MID(D124,5,60))</f>
        <v>(8) สร้างถังเก็บน้ำใต้ดิน ร.ร. ชลบุรีสุขบท</v>
      </c>
    </row>
    <row r="125" spans="1:18" s="899" customFormat="1" ht="16.5" customHeight="1">
      <c r="A125" s="698">
        <v>104</v>
      </c>
      <c r="B125" s="889"/>
      <c r="C125" s="890"/>
      <c r="D125" s="891" t="s">
        <v>1774</v>
      </c>
      <c r="E125" s="892">
        <v>4650000</v>
      </c>
      <c r="F125" s="844" t="s">
        <v>106</v>
      </c>
      <c r="G125" s="952"/>
      <c r="H125" s="953" t="str">
        <f t="shared" si="1"/>
        <v/>
      </c>
      <c r="I125" s="895"/>
      <c r="J125" s="896"/>
      <c r="K125" s="900">
        <v>15</v>
      </c>
      <c r="L125" s="900"/>
      <c r="M125" s="893"/>
      <c r="N125" s="894"/>
      <c r="O125" s="895"/>
      <c r="P125" s="896"/>
      <c r="Q125" s="958">
        <v>9</v>
      </c>
      <c r="R125" s="858" t="str">
        <f t="shared" ref="R125:R173" si="3">("("&amp;Q125&amp;")"&amp;MID(D125,5,60))</f>
        <v>(9) จัดการน้ำเสียชุมชนหลัง รพ. อาภากรเกียรติวงศ์</v>
      </c>
    </row>
    <row r="126" spans="1:18" s="899" customFormat="1" ht="14.25">
      <c r="A126" s="698">
        <v>105</v>
      </c>
      <c r="B126" s="889"/>
      <c r="C126" s="890"/>
      <c r="D126" s="891" t="s">
        <v>1775</v>
      </c>
      <c r="E126" s="892">
        <v>1300000</v>
      </c>
      <c r="F126" s="844" t="s">
        <v>106</v>
      </c>
      <c r="G126" s="952"/>
      <c r="H126" s="953" t="str">
        <f t="shared" si="1"/>
        <v/>
      </c>
      <c r="I126" s="895"/>
      <c r="J126" s="896"/>
      <c r="K126" s="900">
        <v>16</v>
      </c>
      <c r="L126" s="900"/>
      <c r="M126" s="893"/>
      <c r="N126" s="894"/>
      <c r="O126" s="895"/>
      <c r="P126" s="896"/>
      <c r="Q126" s="958">
        <v>10</v>
      </c>
      <c r="R126" s="858" t="str">
        <f t="shared" si="3"/>
        <v>(10) ปรับปรุงระบบระบายน้ำ ต.บางละมุง</v>
      </c>
    </row>
    <row r="127" spans="1:18" s="899" customFormat="1" ht="14.25">
      <c r="A127" s="698">
        <v>106</v>
      </c>
      <c r="B127" s="889"/>
      <c r="C127" s="890"/>
      <c r="D127" s="891" t="s">
        <v>1776</v>
      </c>
      <c r="E127" s="892">
        <v>1000000</v>
      </c>
      <c r="F127" s="844" t="s">
        <v>106</v>
      </c>
      <c r="G127" s="952"/>
      <c r="H127" s="953" t="str">
        <f t="shared" si="1"/>
        <v/>
      </c>
      <c r="I127" s="895"/>
      <c r="J127" s="896"/>
      <c r="K127" s="900">
        <v>17</v>
      </c>
      <c r="L127" s="900"/>
      <c r="M127" s="893"/>
      <c r="N127" s="894"/>
      <c r="O127" s="895"/>
      <c r="P127" s="896"/>
      <c r="Q127" s="958">
        <v>11</v>
      </c>
      <c r="R127" s="858" t="str">
        <f t="shared" si="3"/>
        <v>(11)  ก่อสร้างท่อระบายน้ำชุมชนตลาดเก่าบางละมุง</v>
      </c>
    </row>
    <row r="128" spans="1:18" s="899" customFormat="1" ht="22.5">
      <c r="A128" s="698">
        <v>107</v>
      </c>
      <c r="B128" s="889"/>
      <c r="C128" s="890"/>
      <c r="D128" s="891" t="s">
        <v>1777</v>
      </c>
      <c r="E128" s="892">
        <v>400000</v>
      </c>
      <c r="F128" s="844" t="s">
        <v>106</v>
      </c>
      <c r="G128" s="952"/>
      <c r="H128" s="953" t="str">
        <f t="shared" si="1"/>
        <v/>
      </c>
      <c r="I128" s="895"/>
      <c r="J128" s="896"/>
      <c r="K128" s="900">
        <v>30</v>
      </c>
      <c r="L128" s="900"/>
      <c r="M128" s="893"/>
      <c r="N128" s="894"/>
      <c r="O128" s="895"/>
      <c r="P128" s="896"/>
      <c r="Q128" s="958">
        <v>12</v>
      </c>
      <c r="R128" s="858" t="str">
        <f t="shared" si="3"/>
        <v>(12)  พัฒนาระบบน้ำและไฟฟ้า เพื่อเพิ่มศักยภาพในการส่งเสริมอาชีพ</v>
      </c>
    </row>
    <row r="129" spans="1:18" s="899" customFormat="1" ht="14.25">
      <c r="A129" s="698">
        <v>108</v>
      </c>
      <c r="B129" s="889"/>
      <c r="C129" s="890"/>
      <c r="D129" s="901" t="s">
        <v>1778</v>
      </c>
      <c r="E129" s="902">
        <v>1200000</v>
      </c>
      <c r="F129" s="844" t="s">
        <v>106</v>
      </c>
      <c r="G129" s="952"/>
      <c r="H129" s="953" t="str">
        <f t="shared" si="1"/>
        <v/>
      </c>
      <c r="I129" s="895"/>
      <c r="J129" s="896"/>
      <c r="K129" s="900">
        <v>43</v>
      </c>
      <c r="L129" s="900"/>
      <c r="M129" s="893"/>
      <c r="N129" s="894"/>
      <c r="O129" s="895"/>
      <c r="P129" s="896"/>
      <c r="Q129" s="958">
        <v>13</v>
      </c>
      <c r="R129" s="858" t="str">
        <f t="shared" si="3"/>
        <v>(13) โครงการต่อยอดปลูกผักไร้ดิน</v>
      </c>
    </row>
    <row r="130" spans="1:18" s="899" customFormat="1" ht="14.25">
      <c r="A130" s="698">
        <v>109</v>
      </c>
      <c r="B130" s="889"/>
      <c r="C130" s="890"/>
      <c r="D130" s="891" t="s">
        <v>1779</v>
      </c>
      <c r="E130" s="892">
        <v>1524000</v>
      </c>
      <c r="F130" s="844" t="s">
        <v>106</v>
      </c>
      <c r="G130" s="952"/>
      <c r="H130" s="953" t="str">
        <f t="shared" si="1"/>
        <v/>
      </c>
      <c r="I130" s="895"/>
      <c r="J130" s="896"/>
      <c r="K130" s="900">
        <v>44</v>
      </c>
      <c r="L130" s="900"/>
      <c r="M130" s="893"/>
      <c r="N130" s="894"/>
      <c r="O130" s="895"/>
      <c r="P130" s="896"/>
      <c r="Q130" s="958">
        <v>14</v>
      </c>
      <c r="R130" s="858" t="str">
        <f t="shared" si="3"/>
        <v>(14) ก่อสร้างศูนย์พัฒนาเด็กเล็กตำบลเหมือง</v>
      </c>
    </row>
    <row r="131" spans="1:18" s="899" customFormat="1" ht="22.5">
      <c r="A131" s="698">
        <v>110</v>
      </c>
      <c r="B131" s="889"/>
      <c r="C131" s="890"/>
      <c r="D131" s="891" t="s">
        <v>1780</v>
      </c>
      <c r="E131" s="892">
        <v>12000000</v>
      </c>
      <c r="F131" s="844" t="s">
        <v>106</v>
      </c>
      <c r="G131" s="952"/>
      <c r="H131" s="953" t="str">
        <f t="shared" si="1"/>
        <v/>
      </c>
      <c r="I131" s="895"/>
      <c r="J131" s="896"/>
      <c r="K131" s="900">
        <v>45</v>
      </c>
      <c r="L131" s="900"/>
      <c r="M131" s="893"/>
      <c r="N131" s="894"/>
      <c r="O131" s="895"/>
      <c r="P131" s="896"/>
      <c r="Q131" s="958">
        <v>15</v>
      </c>
      <c r="R131" s="858" t="str">
        <f t="shared" si="3"/>
        <v xml:space="preserve">(15) ก่อสร้างศูนย์พัฒนาอาชีพและพัฒนาเด็กเล็กบ้านท้องคุ้ง </v>
      </c>
    </row>
    <row r="132" spans="1:18" s="899" customFormat="1" ht="14.25">
      <c r="A132" s="698">
        <v>111</v>
      </c>
      <c r="B132" s="889"/>
      <c r="C132" s="890"/>
      <c r="D132" s="891" t="s">
        <v>1781</v>
      </c>
      <c r="E132" s="892">
        <v>1940000</v>
      </c>
      <c r="F132" s="844" t="s">
        <v>106</v>
      </c>
      <c r="G132" s="952"/>
      <c r="H132" s="953" t="str">
        <f t="shared" si="1"/>
        <v/>
      </c>
      <c r="I132" s="895"/>
      <c r="J132" s="896"/>
      <c r="K132" s="900">
        <v>54</v>
      </c>
      <c r="L132" s="900"/>
      <c r="M132" s="893"/>
      <c r="N132" s="894"/>
      <c r="O132" s="895"/>
      <c r="P132" s="896"/>
      <c r="Q132" s="958">
        <v>16</v>
      </c>
      <c r="R132" s="858" t="str">
        <f t="shared" si="3"/>
        <v>(16)  ก่อสร้างถนน คสล. ม.6 กุฎโง้ง</v>
      </c>
    </row>
    <row r="133" spans="1:18" s="899" customFormat="1" ht="14.25">
      <c r="A133" s="698">
        <v>112</v>
      </c>
      <c r="B133" s="889"/>
      <c r="C133" s="890"/>
      <c r="D133" s="891" t="s">
        <v>1782</v>
      </c>
      <c r="E133" s="892">
        <v>1890000</v>
      </c>
      <c r="F133" s="844" t="s">
        <v>106</v>
      </c>
      <c r="G133" s="952"/>
      <c r="H133" s="953" t="str">
        <f t="shared" si="1"/>
        <v/>
      </c>
      <c r="I133" s="895"/>
      <c r="J133" s="896"/>
      <c r="K133" s="900">
        <v>55</v>
      </c>
      <c r="L133" s="900"/>
      <c r="M133" s="893"/>
      <c r="N133" s="894"/>
      <c r="O133" s="895"/>
      <c r="P133" s="896"/>
      <c r="Q133" s="958">
        <v>17</v>
      </c>
      <c r="R133" s="858" t="str">
        <f t="shared" si="3"/>
        <v>(17)  ปรับผิวถนนแอสฟัลติกส์บ้านไร่เชื่อม</v>
      </c>
    </row>
    <row r="134" spans="1:18" s="899" customFormat="1" ht="14.25">
      <c r="A134" s="698">
        <v>113</v>
      </c>
      <c r="B134" s="889"/>
      <c r="C134" s="890"/>
      <c r="D134" s="891" t="s">
        <v>1783</v>
      </c>
      <c r="E134" s="892">
        <v>1892000</v>
      </c>
      <c r="F134" s="844" t="s">
        <v>106</v>
      </c>
      <c r="G134" s="952"/>
      <c r="H134" s="953" t="str">
        <f t="shared" si="1"/>
        <v/>
      </c>
      <c r="I134" s="895"/>
      <c r="J134" s="896"/>
      <c r="K134" s="900">
        <v>56</v>
      </c>
      <c r="L134" s="900"/>
      <c r="M134" s="893"/>
      <c r="N134" s="894"/>
      <c r="O134" s="895"/>
      <c r="P134" s="896"/>
      <c r="Q134" s="958">
        <v>18</v>
      </c>
      <c r="R134" s="858" t="str">
        <f t="shared" si="3"/>
        <v>(18)  ปรับผิวถนนแอสฟัลติกส์  ซ.12 หนองรี</v>
      </c>
    </row>
    <row r="135" spans="1:18" s="899" customFormat="1" ht="14.25">
      <c r="A135" s="698">
        <v>114</v>
      </c>
      <c r="B135" s="889"/>
      <c r="C135" s="890"/>
      <c r="D135" s="891" t="s">
        <v>1784</v>
      </c>
      <c r="E135" s="892">
        <v>1500000</v>
      </c>
      <c r="F135" s="844" t="s">
        <v>106</v>
      </c>
      <c r="G135" s="952"/>
      <c r="H135" s="953" t="str">
        <f t="shared" si="1"/>
        <v/>
      </c>
      <c r="I135" s="895"/>
      <c r="J135" s="896"/>
      <c r="K135" s="900">
        <v>57</v>
      </c>
      <c r="L135" s="900"/>
      <c r="M135" s="893"/>
      <c r="N135" s="894"/>
      <c r="O135" s="895"/>
      <c r="P135" s="896"/>
      <c r="Q135" s="958">
        <v>19</v>
      </c>
      <c r="R135" s="858" t="str">
        <f t="shared" si="3"/>
        <v xml:space="preserve">(19)  สร้างถนน คสล. ม.3  ต.ทุ่งขวาง </v>
      </c>
    </row>
    <row r="136" spans="1:18" s="899" customFormat="1" ht="14.25">
      <c r="A136" s="698">
        <v>115</v>
      </c>
      <c r="B136" s="889"/>
      <c r="C136" s="890"/>
      <c r="D136" s="891" t="s">
        <v>1785</v>
      </c>
      <c r="E136" s="892">
        <v>1454000</v>
      </c>
      <c r="F136" s="844" t="s">
        <v>106</v>
      </c>
      <c r="G136" s="952"/>
      <c r="H136" s="953" t="str">
        <f t="shared" si="1"/>
        <v/>
      </c>
      <c r="I136" s="895"/>
      <c r="J136" s="896"/>
      <c r="K136" s="900">
        <v>58</v>
      </c>
      <c r="L136" s="900"/>
      <c r="M136" s="893"/>
      <c r="N136" s="894"/>
      <c r="O136" s="895"/>
      <c r="P136" s="896"/>
      <c r="Q136" s="958">
        <v>20</v>
      </c>
      <c r="R136" s="858" t="str">
        <f t="shared" si="3"/>
        <v>(20) ปรับผิวถนนแอสฟัลติกส์ ตำบลหนองข้างคอก</v>
      </c>
    </row>
    <row r="137" spans="1:18" s="899" customFormat="1" ht="15.75" customHeight="1">
      <c r="A137" s="698">
        <v>116</v>
      </c>
      <c r="B137" s="889"/>
      <c r="C137" s="890"/>
      <c r="D137" s="891" t="s">
        <v>1786</v>
      </c>
      <c r="E137" s="892">
        <v>892000</v>
      </c>
      <c r="F137" s="844" t="s">
        <v>106</v>
      </c>
      <c r="G137" s="952"/>
      <c r="H137" s="953" t="str">
        <f t="shared" ref="H137:H175" si="4">IF(L137=0,"",L137)</f>
        <v/>
      </c>
      <c r="I137" s="895"/>
      <c r="J137" s="896"/>
      <c r="K137" s="900">
        <v>59</v>
      </c>
      <c r="L137" s="900"/>
      <c r="M137" s="893"/>
      <c r="N137" s="894"/>
      <c r="O137" s="895"/>
      <c r="P137" s="896"/>
      <c r="Q137" s="958">
        <v>21</v>
      </c>
      <c r="R137" s="858" t="str">
        <f t="shared" si="3"/>
        <v>(21) ปรับผิวถนนแอสฟัลติกส์ ม.5 ต.สำนักบก</v>
      </c>
    </row>
    <row r="138" spans="1:18" s="899" customFormat="1" ht="14.25">
      <c r="A138" s="698">
        <v>117</v>
      </c>
      <c r="B138" s="889"/>
      <c r="C138" s="890"/>
      <c r="D138" s="901" t="s">
        <v>1787</v>
      </c>
      <c r="E138" s="902">
        <v>231000</v>
      </c>
      <c r="F138" s="844" t="s">
        <v>106</v>
      </c>
      <c r="G138" s="952"/>
      <c r="H138" s="953" t="str">
        <f t="shared" si="4"/>
        <v/>
      </c>
      <c r="I138" s="895"/>
      <c r="J138" s="896"/>
      <c r="K138" s="900">
        <v>60</v>
      </c>
      <c r="L138" s="900"/>
      <c r="M138" s="893"/>
      <c r="N138" s="894"/>
      <c r="O138" s="895"/>
      <c r="P138" s="896"/>
      <c r="Q138" s="958">
        <v>22</v>
      </c>
      <c r="R138" s="858" t="str">
        <f t="shared" si="3"/>
        <v xml:space="preserve">(22) ขุดลอกคลองส่งน้ำ ม.3 ต.โคกเพลาะ </v>
      </c>
    </row>
    <row r="139" spans="1:18" s="899" customFormat="1" ht="14.25">
      <c r="A139" s="698">
        <v>118</v>
      </c>
      <c r="B139" s="889"/>
      <c r="C139" s="890"/>
      <c r="D139" s="901" t="s">
        <v>1788</v>
      </c>
      <c r="E139" s="902">
        <v>195000</v>
      </c>
      <c r="F139" s="844" t="s">
        <v>106</v>
      </c>
      <c r="G139" s="952"/>
      <c r="H139" s="953" t="str">
        <f t="shared" si="4"/>
        <v/>
      </c>
      <c r="I139" s="895"/>
      <c r="J139" s="896"/>
      <c r="K139" s="900">
        <v>61</v>
      </c>
      <c r="L139" s="900"/>
      <c r="M139" s="893"/>
      <c r="N139" s="894"/>
      <c r="O139" s="895"/>
      <c r="P139" s="896"/>
      <c r="Q139" s="958">
        <v>23</v>
      </c>
      <c r="R139" s="858" t="str">
        <f t="shared" si="3"/>
        <v xml:space="preserve">(23) ขุดลอกคลอง 5 ม. ต.โคกเพลาะ </v>
      </c>
    </row>
    <row r="140" spans="1:18" s="899" customFormat="1" ht="14.25">
      <c r="A140" s="698">
        <v>119</v>
      </c>
      <c r="B140" s="889"/>
      <c r="C140" s="890"/>
      <c r="D140" s="901" t="s">
        <v>1789</v>
      </c>
      <c r="E140" s="902">
        <v>81000</v>
      </c>
      <c r="F140" s="844" t="s">
        <v>106</v>
      </c>
      <c r="G140" s="952"/>
      <c r="H140" s="953" t="str">
        <f t="shared" si="4"/>
        <v/>
      </c>
      <c r="I140" s="895"/>
      <c r="J140" s="896"/>
      <c r="K140" s="900">
        <v>62</v>
      </c>
      <c r="L140" s="900"/>
      <c r="M140" s="893"/>
      <c r="N140" s="894"/>
      <c r="O140" s="895"/>
      <c r="P140" s="896"/>
      <c r="Q140" s="958">
        <v>24</v>
      </c>
      <c r="R140" s="858" t="str">
        <f t="shared" si="3"/>
        <v xml:space="preserve">(24) ขุดลอกคลอง 7 ม. ต.โคกเพลาะ </v>
      </c>
    </row>
    <row r="141" spans="1:18" s="899" customFormat="1" ht="14.25">
      <c r="A141" s="698">
        <v>120</v>
      </c>
      <c r="B141" s="889"/>
      <c r="C141" s="890"/>
      <c r="D141" s="901" t="s">
        <v>1790</v>
      </c>
      <c r="E141" s="902">
        <v>1800000</v>
      </c>
      <c r="F141" s="844" t="s">
        <v>106</v>
      </c>
      <c r="G141" s="952"/>
      <c r="H141" s="953" t="str">
        <f t="shared" si="4"/>
        <v/>
      </c>
      <c r="I141" s="895"/>
      <c r="J141" s="896"/>
      <c r="K141" s="900">
        <v>63</v>
      </c>
      <c r="L141" s="900"/>
      <c r="M141" s="893"/>
      <c r="N141" s="894"/>
      <c r="O141" s="895"/>
      <c r="P141" s="896"/>
      <c r="Q141" s="958">
        <v>25</v>
      </c>
      <c r="R141" s="858" t="str">
        <f t="shared" si="3"/>
        <v>(25) ขุดลอกคลองกระเบาะ</v>
      </c>
    </row>
    <row r="142" spans="1:18" s="899" customFormat="1" ht="14.25">
      <c r="A142" s="698">
        <v>121</v>
      </c>
      <c r="B142" s="889"/>
      <c r="C142" s="890"/>
      <c r="D142" s="901" t="s">
        <v>1791</v>
      </c>
      <c r="E142" s="902">
        <v>600000</v>
      </c>
      <c r="F142" s="844" t="s">
        <v>106</v>
      </c>
      <c r="G142" s="952"/>
      <c r="H142" s="953" t="str">
        <f t="shared" si="4"/>
        <v/>
      </c>
      <c r="I142" s="895"/>
      <c r="J142" s="896"/>
      <c r="K142" s="900">
        <v>64</v>
      </c>
      <c r="L142" s="900"/>
      <c r="M142" s="893"/>
      <c r="N142" s="894"/>
      <c r="O142" s="895"/>
      <c r="P142" s="896"/>
      <c r="Q142" s="958">
        <v>26</v>
      </c>
      <c r="R142" s="858" t="str">
        <f t="shared" si="3"/>
        <v>(26) ขุดลอกสระน้ำ บ้านดอนกลาง</v>
      </c>
    </row>
    <row r="143" spans="1:18" s="899" customFormat="1" ht="14.25">
      <c r="A143" s="698">
        <v>122</v>
      </c>
      <c r="B143" s="889"/>
      <c r="C143" s="890"/>
      <c r="D143" s="901" t="s">
        <v>1792</v>
      </c>
      <c r="E143" s="902">
        <v>482400</v>
      </c>
      <c r="F143" s="844" t="s">
        <v>106</v>
      </c>
      <c r="G143" s="952"/>
      <c r="H143" s="953" t="str">
        <f t="shared" si="4"/>
        <v/>
      </c>
      <c r="I143" s="895"/>
      <c r="J143" s="896"/>
      <c r="K143" s="900">
        <v>65</v>
      </c>
      <c r="L143" s="900"/>
      <c r="M143" s="893"/>
      <c r="N143" s="894"/>
      <c r="O143" s="895"/>
      <c r="P143" s="896"/>
      <c r="Q143" s="958">
        <v>27</v>
      </c>
      <c r="R143" s="858" t="str">
        <f t="shared" si="3"/>
        <v>(27) ก่อสร้างทางระบายน้ำ คสล. ตำบลสำนักบก</v>
      </c>
    </row>
    <row r="144" spans="1:18" s="899" customFormat="1" ht="14.25">
      <c r="A144" s="698">
        <v>123</v>
      </c>
      <c r="B144" s="889"/>
      <c r="C144" s="890"/>
      <c r="D144" s="901" t="s">
        <v>1793</v>
      </c>
      <c r="E144" s="902">
        <v>575000</v>
      </c>
      <c r="F144" s="844" t="s">
        <v>106</v>
      </c>
      <c r="G144" s="952"/>
      <c r="H144" s="953" t="str">
        <f t="shared" si="4"/>
        <v/>
      </c>
      <c r="I144" s="895"/>
      <c r="J144" s="896"/>
      <c r="K144" s="900">
        <v>66</v>
      </c>
      <c r="L144" s="900"/>
      <c r="M144" s="893"/>
      <c r="N144" s="894"/>
      <c r="O144" s="895"/>
      <c r="P144" s="896"/>
      <c r="Q144" s="958">
        <v>28</v>
      </c>
      <c r="R144" s="858" t="str">
        <f t="shared" si="3"/>
        <v>(28) ขุดลอกคลองสายบัว</v>
      </c>
    </row>
    <row r="145" spans="1:18" s="899" customFormat="1" ht="14.25">
      <c r="A145" s="698">
        <v>124</v>
      </c>
      <c r="B145" s="889"/>
      <c r="C145" s="890"/>
      <c r="D145" s="901" t="s">
        <v>1794</v>
      </c>
      <c r="E145" s="902">
        <v>339000</v>
      </c>
      <c r="F145" s="844" t="s">
        <v>106</v>
      </c>
      <c r="G145" s="952"/>
      <c r="H145" s="953" t="str">
        <f t="shared" si="4"/>
        <v/>
      </c>
      <c r="I145" s="895"/>
      <c r="J145" s="896"/>
      <c r="K145" s="900">
        <v>67</v>
      </c>
      <c r="L145" s="900"/>
      <c r="M145" s="893"/>
      <c r="N145" s="894"/>
      <c r="O145" s="895"/>
      <c r="P145" s="896"/>
      <c r="Q145" s="958">
        <v>29</v>
      </c>
      <c r="R145" s="858" t="str">
        <f t="shared" si="3"/>
        <v>(29) ปรับปรุงสระน้ำชุมชนไม้ดำ บ้านวังตะโก</v>
      </c>
    </row>
    <row r="146" spans="1:18" s="899" customFormat="1" ht="14.25">
      <c r="A146" s="698">
        <v>125</v>
      </c>
      <c r="B146" s="889"/>
      <c r="C146" s="890"/>
      <c r="D146" s="901" t="s">
        <v>1795</v>
      </c>
      <c r="E146" s="902">
        <v>1800000</v>
      </c>
      <c r="F146" s="844" t="s">
        <v>106</v>
      </c>
      <c r="G146" s="952"/>
      <c r="H146" s="953" t="str">
        <f t="shared" si="4"/>
        <v/>
      </c>
      <c r="I146" s="895"/>
      <c r="J146" s="896"/>
      <c r="K146" s="900">
        <v>68</v>
      </c>
      <c r="L146" s="900"/>
      <c r="M146" s="893"/>
      <c r="N146" s="894"/>
      <c r="O146" s="895"/>
      <c r="P146" s="896"/>
      <c r="Q146" s="958">
        <v>30</v>
      </c>
      <c r="R146" s="858" t="str">
        <f t="shared" si="3"/>
        <v>(30) ขุดลอกคลองตะโหนด</v>
      </c>
    </row>
    <row r="147" spans="1:18" s="899" customFormat="1" ht="14.25">
      <c r="A147" s="698">
        <v>126</v>
      </c>
      <c r="B147" s="889"/>
      <c r="C147" s="890"/>
      <c r="D147" s="891" t="s">
        <v>1796</v>
      </c>
      <c r="E147" s="892">
        <v>1800000</v>
      </c>
      <c r="F147" s="844" t="s">
        <v>106</v>
      </c>
      <c r="G147" s="952"/>
      <c r="H147" s="953" t="str">
        <f t="shared" si="4"/>
        <v/>
      </c>
      <c r="I147" s="895"/>
      <c r="J147" s="896"/>
      <c r="K147" s="900">
        <v>69</v>
      </c>
      <c r="L147" s="900"/>
      <c r="M147" s="893"/>
      <c r="N147" s="894"/>
      <c r="O147" s="895"/>
      <c r="P147" s="896"/>
      <c r="Q147" s="958">
        <v>31</v>
      </c>
      <c r="R147" s="858" t="str">
        <f t="shared" si="3"/>
        <v>(31) ขุดลอกคลองอีบ่าง</v>
      </c>
    </row>
    <row r="148" spans="1:18" s="899" customFormat="1" ht="14.25">
      <c r="A148" s="698">
        <v>127</v>
      </c>
      <c r="B148" s="889"/>
      <c r="C148" s="890"/>
      <c r="D148" s="901" t="s">
        <v>1797</v>
      </c>
      <c r="E148" s="902">
        <v>2850000</v>
      </c>
      <c r="F148" s="844" t="s">
        <v>106</v>
      </c>
      <c r="G148" s="952"/>
      <c r="H148" s="953" t="str">
        <f t="shared" si="4"/>
        <v/>
      </c>
      <c r="I148" s="895"/>
      <c r="J148" s="896"/>
      <c r="K148" s="900">
        <v>70</v>
      </c>
      <c r="L148" s="900"/>
      <c r="M148" s="893"/>
      <c r="N148" s="894"/>
      <c r="O148" s="895"/>
      <c r="P148" s="896"/>
      <c r="Q148" s="958">
        <v>32</v>
      </c>
      <c r="R148" s="858" t="str">
        <f t="shared" si="3"/>
        <v xml:space="preserve">(32) ก่อสร้างถนน คสล. วัดทุ่งขวาง </v>
      </c>
    </row>
    <row r="149" spans="1:18" s="899" customFormat="1" ht="14.25">
      <c r="A149" s="698">
        <v>128</v>
      </c>
      <c r="B149" s="889"/>
      <c r="C149" s="890"/>
      <c r="D149" s="901" t="s">
        <v>1798</v>
      </c>
      <c r="E149" s="902">
        <v>1980000</v>
      </c>
      <c r="F149" s="844" t="s">
        <v>106</v>
      </c>
      <c r="G149" s="952"/>
      <c r="H149" s="953" t="str">
        <f t="shared" si="4"/>
        <v/>
      </c>
      <c r="I149" s="895"/>
      <c r="J149" s="896"/>
      <c r="K149" s="900">
        <v>71</v>
      </c>
      <c r="L149" s="900"/>
      <c r="M149" s="893"/>
      <c r="N149" s="894"/>
      <c r="O149" s="895"/>
      <c r="P149" s="896"/>
      <c r="Q149" s="958">
        <v>33</v>
      </c>
      <c r="R149" s="858" t="str">
        <f t="shared" si="3"/>
        <v>(33) ก่อสร้างถนนคอนกรีต ต.อ่างศิลา</v>
      </c>
    </row>
    <row r="150" spans="1:18" s="899" customFormat="1" ht="25.5" customHeight="1">
      <c r="A150" s="698">
        <v>129</v>
      </c>
      <c r="B150" s="889"/>
      <c r="C150" s="890"/>
      <c r="D150" s="903" t="s">
        <v>1799</v>
      </c>
      <c r="E150" s="902">
        <v>6938000</v>
      </c>
      <c r="F150" s="844" t="s">
        <v>106</v>
      </c>
      <c r="G150" s="952"/>
      <c r="H150" s="953" t="str">
        <f t="shared" si="4"/>
        <v/>
      </c>
      <c r="I150" s="895"/>
      <c r="J150" s="896"/>
      <c r="K150" s="900">
        <v>72</v>
      </c>
      <c r="L150" s="900"/>
      <c r="M150" s="893"/>
      <c r="N150" s="894"/>
      <c r="O150" s="895"/>
      <c r="P150" s="896"/>
      <c r="Q150" s="958">
        <v>34</v>
      </c>
      <c r="R150" s="858" t="str">
        <f t="shared" si="3"/>
        <v xml:space="preserve">(34) ปรับปรุงผิวถนนแอสฟัลติกคอนกรีตค่าพระมหาเจษฎาราชาเจ้า </v>
      </c>
    </row>
    <row r="151" spans="1:18" s="899" customFormat="1" ht="24.75" customHeight="1">
      <c r="A151" s="698">
        <v>130</v>
      </c>
      <c r="B151" s="889"/>
      <c r="C151" s="890"/>
      <c r="D151" s="903" t="s">
        <v>1800</v>
      </c>
      <c r="E151" s="902">
        <v>7585000</v>
      </c>
      <c r="F151" s="844" t="s">
        <v>106</v>
      </c>
      <c r="G151" s="952"/>
      <c r="H151" s="953" t="str">
        <f t="shared" si="4"/>
        <v/>
      </c>
      <c r="I151" s="895"/>
      <c r="J151" s="896"/>
      <c r="K151" s="900">
        <v>73</v>
      </c>
      <c r="L151" s="900"/>
      <c r="M151" s="893"/>
      <c r="N151" s="894"/>
      <c r="O151" s="895"/>
      <c r="P151" s="896"/>
      <c r="Q151" s="958">
        <v>35</v>
      </c>
      <c r="R151" s="858" t="str">
        <f t="shared" si="3"/>
        <v>(35) ก่อสร้างถนนแอสฟัลติกส์คอนกรีตสายบ้านหนองช้าง</v>
      </c>
    </row>
    <row r="152" spans="1:18" s="899" customFormat="1" ht="24.75" customHeight="1">
      <c r="A152" s="698">
        <v>131</v>
      </c>
      <c r="B152" s="889"/>
      <c r="C152" s="890"/>
      <c r="D152" s="903" t="s">
        <v>1801</v>
      </c>
      <c r="E152" s="902">
        <v>5100000</v>
      </c>
      <c r="F152" s="844" t="s">
        <v>106</v>
      </c>
      <c r="G152" s="952"/>
      <c r="H152" s="953" t="str">
        <f t="shared" si="4"/>
        <v/>
      </c>
      <c r="I152" s="895"/>
      <c r="J152" s="896"/>
      <c r="K152" s="900">
        <v>74</v>
      </c>
      <c r="L152" s="900"/>
      <c r="M152" s="893"/>
      <c r="N152" s="894"/>
      <c r="O152" s="895"/>
      <c r="P152" s="896"/>
      <c r="Q152" s="958">
        <v>36</v>
      </c>
      <c r="R152" s="858" t="str">
        <f t="shared" si="3"/>
        <v>(36) ก่อสร้างถนนแอสฟัลติกส์คอนกรีตสายบ้านหนองขนวน</v>
      </c>
    </row>
    <row r="153" spans="1:18" s="899" customFormat="1" ht="14.25">
      <c r="A153" s="698">
        <v>132</v>
      </c>
      <c r="B153" s="889"/>
      <c r="C153" s="890"/>
      <c r="D153" s="901" t="s">
        <v>1802</v>
      </c>
      <c r="E153" s="902">
        <v>1843200</v>
      </c>
      <c r="F153" s="844" t="s">
        <v>106</v>
      </c>
      <c r="G153" s="952"/>
      <c r="H153" s="953" t="str">
        <f t="shared" si="4"/>
        <v/>
      </c>
      <c r="I153" s="895"/>
      <c r="J153" s="896"/>
      <c r="K153" s="900">
        <v>75</v>
      </c>
      <c r="L153" s="900"/>
      <c r="M153" s="893"/>
      <c r="N153" s="894"/>
      <c r="O153" s="895"/>
      <c r="P153" s="896"/>
      <c r="Q153" s="958">
        <v>37</v>
      </c>
      <c r="R153" s="858" t="str">
        <f t="shared" si="3"/>
        <v xml:space="preserve">(37) ขุดสระน้ำสาธารณะประโยชน์ บ้านโปร่ง ไม้ไร่ </v>
      </c>
    </row>
    <row r="154" spans="1:18" s="899" customFormat="1" ht="14.25">
      <c r="A154" s="698">
        <v>133</v>
      </c>
      <c r="B154" s="889"/>
      <c r="C154" s="890"/>
      <c r="D154" s="901" t="s">
        <v>1803</v>
      </c>
      <c r="E154" s="902">
        <v>1908000</v>
      </c>
      <c r="F154" s="844" t="s">
        <v>106</v>
      </c>
      <c r="G154" s="952"/>
      <c r="H154" s="953" t="str">
        <f t="shared" si="4"/>
        <v/>
      </c>
      <c r="I154" s="895"/>
      <c r="J154" s="896"/>
      <c r="K154" s="900">
        <v>76</v>
      </c>
      <c r="L154" s="900"/>
      <c r="M154" s="893"/>
      <c r="N154" s="894"/>
      <c r="O154" s="895"/>
      <c r="P154" s="896"/>
      <c r="Q154" s="958">
        <v>38</v>
      </c>
      <c r="R154" s="858" t="str">
        <f t="shared" si="3"/>
        <v xml:space="preserve">(38) ก่อสร้างถนน คสล. 6 ม. ม.6 ต.บ่อทอง </v>
      </c>
    </row>
    <row r="155" spans="1:18" s="899" customFormat="1" ht="14.25">
      <c r="A155" s="698">
        <v>134</v>
      </c>
      <c r="B155" s="889"/>
      <c r="C155" s="890"/>
      <c r="D155" s="901" t="s">
        <v>1804</v>
      </c>
      <c r="E155" s="902">
        <v>1272000</v>
      </c>
      <c r="F155" s="844" t="s">
        <v>106</v>
      </c>
      <c r="G155" s="952"/>
      <c r="H155" s="953" t="str">
        <f t="shared" si="4"/>
        <v/>
      </c>
      <c r="I155" s="895"/>
      <c r="J155" s="896"/>
      <c r="K155" s="900">
        <v>77</v>
      </c>
      <c r="L155" s="900"/>
      <c r="M155" s="893"/>
      <c r="N155" s="894"/>
      <c r="O155" s="895"/>
      <c r="P155" s="896"/>
      <c r="Q155" s="958">
        <v>39</v>
      </c>
      <c r="R155" s="858" t="str">
        <f t="shared" si="3"/>
        <v xml:space="preserve">(39) ก่อสร้างถนน คสล. 4 ม. ม.6 ต.บ่อทอง </v>
      </c>
    </row>
    <row r="156" spans="1:18" s="899" customFormat="1" ht="14.25">
      <c r="A156" s="698">
        <v>135</v>
      </c>
      <c r="B156" s="889"/>
      <c r="C156" s="890"/>
      <c r="D156" s="901" t="s">
        <v>1805</v>
      </c>
      <c r="E156" s="902">
        <v>6081000</v>
      </c>
      <c r="F156" s="844" t="s">
        <v>106</v>
      </c>
      <c r="G156" s="952"/>
      <c r="H156" s="953" t="str">
        <f t="shared" si="4"/>
        <v/>
      </c>
      <c r="I156" s="895"/>
      <c r="J156" s="896"/>
      <c r="K156" s="900">
        <v>78</v>
      </c>
      <c r="L156" s="900"/>
      <c r="M156" s="893"/>
      <c r="N156" s="894"/>
      <c r="O156" s="895"/>
      <c r="P156" s="896"/>
      <c r="Q156" s="958">
        <v>40</v>
      </c>
      <c r="R156" s="858" t="str">
        <f t="shared" si="3"/>
        <v>(40) ก่อสร้างอ่างเก็บน้ำยายแพร</v>
      </c>
    </row>
    <row r="157" spans="1:18" s="899" customFormat="1" ht="14.25">
      <c r="A157" s="698">
        <v>136</v>
      </c>
      <c r="B157" s="889"/>
      <c r="C157" s="890"/>
      <c r="D157" s="901" t="s">
        <v>1806</v>
      </c>
      <c r="E157" s="892">
        <v>3900000</v>
      </c>
      <c r="F157" s="844" t="s">
        <v>106</v>
      </c>
      <c r="G157" s="952"/>
      <c r="H157" s="953" t="str">
        <f t="shared" si="4"/>
        <v/>
      </c>
      <c r="I157" s="895"/>
      <c r="J157" s="896"/>
      <c r="K157" s="900">
        <v>79</v>
      </c>
      <c r="L157" s="900"/>
      <c r="M157" s="893"/>
      <c r="N157" s="894"/>
      <c r="O157" s="895"/>
      <c r="P157" s="896"/>
      <c r="Q157" s="958">
        <v>41</v>
      </c>
      <c r="R157" s="858" t="str">
        <f t="shared" si="3"/>
        <v>(41) ก่อสร้างถนน คสล.  บ้านนาพร้าว</v>
      </c>
    </row>
    <row r="158" spans="1:18" s="899" customFormat="1" ht="14.25">
      <c r="A158" s="698">
        <v>137</v>
      </c>
      <c r="B158" s="889"/>
      <c r="C158" s="890"/>
      <c r="D158" s="901" t="s">
        <v>1807</v>
      </c>
      <c r="E158" s="892">
        <v>8100000</v>
      </c>
      <c r="F158" s="844" t="s">
        <v>106</v>
      </c>
      <c r="G158" s="952"/>
      <c r="H158" s="953" t="str">
        <f t="shared" si="4"/>
        <v/>
      </c>
      <c r="I158" s="895"/>
      <c r="J158" s="896"/>
      <c r="K158" s="900">
        <v>80</v>
      </c>
      <c r="L158" s="900"/>
      <c r="M158" s="893"/>
      <c r="N158" s="894"/>
      <c r="O158" s="895"/>
      <c r="P158" s="896"/>
      <c r="Q158" s="958">
        <v>42</v>
      </c>
      <c r="R158" s="858" t="str">
        <f t="shared" si="3"/>
        <v>(42) ก่อสร้างถนน คสล. เขาพระจุลจอมเกล้า</v>
      </c>
    </row>
    <row r="159" spans="1:18" s="899" customFormat="1" ht="14.25">
      <c r="A159" s="698">
        <v>138</v>
      </c>
      <c r="B159" s="889"/>
      <c r="C159" s="890"/>
      <c r="D159" s="901" t="s">
        <v>1808</v>
      </c>
      <c r="E159" s="902">
        <v>3000000</v>
      </c>
      <c r="F159" s="844" t="s">
        <v>106</v>
      </c>
      <c r="G159" s="952"/>
      <c r="H159" s="953" t="str">
        <f t="shared" si="4"/>
        <v/>
      </c>
      <c r="I159" s="895"/>
      <c r="J159" s="896"/>
      <c r="K159" s="900">
        <v>81</v>
      </c>
      <c r="L159" s="900"/>
      <c r="M159" s="893"/>
      <c r="N159" s="894"/>
      <c r="O159" s="895"/>
      <c r="P159" s="896"/>
      <c r="Q159" s="958">
        <v>43</v>
      </c>
      <c r="R159" s="858" t="str">
        <f t="shared" si="3"/>
        <v>(43) ปรับปรุงไหล่ทางสายพรประภานิมิต</v>
      </c>
    </row>
    <row r="160" spans="1:18" s="899" customFormat="1" ht="22.5">
      <c r="A160" s="698">
        <v>139</v>
      </c>
      <c r="B160" s="889"/>
      <c r="C160" s="890"/>
      <c r="D160" s="903" t="s">
        <v>1809</v>
      </c>
      <c r="E160" s="902">
        <v>1200000</v>
      </c>
      <c r="F160" s="844" t="s">
        <v>106</v>
      </c>
      <c r="G160" s="952"/>
      <c r="H160" s="953" t="str">
        <f t="shared" si="4"/>
        <v/>
      </c>
      <c r="I160" s="895"/>
      <c r="J160" s="896"/>
      <c r="K160" s="900">
        <v>82</v>
      </c>
      <c r="L160" s="900"/>
      <c r="M160" s="893"/>
      <c r="N160" s="894"/>
      <c r="O160" s="895"/>
      <c r="P160" s="896"/>
      <c r="Q160" s="958">
        <v>44</v>
      </c>
      <c r="R160" s="858" t="str">
        <f t="shared" si="3"/>
        <v>(44) ก่อสร้างขยายถนนแอสฟัลติกคอนกรีต กรอบหนองปลาดุก</v>
      </c>
    </row>
    <row r="161" spans="1:18" s="899" customFormat="1" ht="14.25">
      <c r="A161" s="698">
        <v>140</v>
      </c>
      <c r="B161" s="889"/>
      <c r="C161" s="890"/>
      <c r="D161" s="903" t="s">
        <v>1810</v>
      </c>
      <c r="E161" s="902">
        <v>2900000</v>
      </c>
      <c r="F161" s="844" t="s">
        <v>106</v>
      </c>
      <c r="G161" s="952"/>
      <c r="H161" s="953" t="str">
        <f t="shared" si="4"/>
        <v/>
      </c>
      <c r="I161" s="895"/>
      <c r="J161" s="896"/>
      <c r="K161" s="900">
        <v>83</v>
      </c>
      <c r="L161" s="900"/>
      <c r="M161" s="893"/>
      <c r="N161" s="894"/>
      <c r="O161" s="895"/>
      <c r="P161" s="896"/>
      <c r="Q161" s="958">
        <v>45</v>
      </c>
      <c r="R161" s="858" t="str">
        <f t="shared" si="3"/>
        <v>(45) สร้างถนน คสล. หลังโรงเรียนสุรศักดิ์วิทยาคม</v>
      </c>
    </row>
    <row r="162" spans="1:18" s="899" customFormat="1" ht="22.5">
      <c r="A162" s="698">
        <v>141</v>
      </c>
      <c r="B162" s="889"/>
      <c r="C162" s="890"/>
      <c r="D162" s="903" t="s">
        <v>1811</v>
      </c>
      <c r="E162" s="902">
        <v>165917</v>
      </c>
      <c r="F162" s="844" t="s">
        <v>106</v>
      </c>
      <c r="G162" s="952"/>
      <c r="H162" s="953" t="str">
        <f t="shared" si="4"/>
        <v/>
      </c>
      <c r="I162" s="895"/>
      <c r="J162" s="896"/>
      <c r="K162" s="900">
        <v>84</v>
      </c>
      <c r="L162" s="900"/>
      <c r="M162" s="893"/>
      <c r="N162" s="894"/>
      <c r="O162" s="895"/>
      <c r="P162" s="896"/>
      <c r="Q162" s="958">
        <v>46</v>
      </c>
      <c r="R162" s="858" t="str">
        <f t="shared" si="3"/>
        <v>(46) สร้างทางแอสฟัลติกคอนกรีต สายซอยทรัพย์สมบูรณ์</v>
      </c>
    </row>
    <row r="163" spans="1:18" s="899" customFormat="1" ht="14.25">
      <c r="A163" s="698">
        <v>142</v>
      </c>
      <c r="B163" s="889"/>
      <c r="C163" s="890"/>
      <c r="D163" s="901" t="s">
        <v>1812</v>
      </c>
      <c r="E163" s="902">
        <v>3000000</v>
      </c>
      <c r="F163" s="893"/>
      <c r="G163" s="709" t="s">
        <v>106</v>
      </c>
      <c r="H163" s="948">
        <f t="shared" si="4"/>
        <v>92</v>
      </c>
      <c r="I163" s="895"/>
      <c r="J163" s="896"/>
      <c r="K163" s="900"/>
      <c r="L163" s="900">
        <v>92</v>
      </c>
      <c r="M163" s="893"/>
      <c r="N163" s="894"/>
      <c r="O163" s="895"/>
      <c r="P163" s="896"/>
      <c r="Q163" s="958">
        <v>47</v>
      </c>
      <c r="R163" s="858" t="str">
        <f t="shared" si="3"/>
        <v xml:space="preserve">(47) ปรับปรุงภูมิทัศน์ตำบลบางทราย </v>
      </c>
    </row>
    <row r="164" spans="1:18" s="899" customFormat="1" ht="14.25">
      <c r="A164" s="698">
        <v>143</v>
      </c>
      <c r="B164" s="889"/>
      <c r="C164" s="890"/>
      <c r="D164" s="901" t="s">
        <v>1813</v>
      </c>
      <c r="E164" s="902">
        <v>1200000</v>
      </c>
      <c r="F164" s="893"/>
      <c r="G164" s="709" t="s">
        <v>106</v>
      </c>
      <c r="H164" s="948">
        <f t="shared" si="4"/>
        <v>93</v>
      </c>
      <c r="I164" s="895"/>
      <c r="J164" s="896"/>
      <c r="K164" s="900"/>
      <c r="L164" s="900">
        <v>93</v>
      </c>
      <c r="M164" s="893"/>
      <c r="N164" s="894"/>
      <c r="O164" s="895"/>
      <c r="P164" s="896"/>
      <c r="Q164" s="958">
        <v>48</v>
      </c>
      <c r="R164" s="858" t="str">
        <f t="shared" si="3"/>
        <v>(48) ปรับปรุงภูมิทัศน์ศาลาเฉลิมพระเกียรติ</v>
      </c>
    </row>
    <row r="165" spans="1:18" s="899" customFormat="1" ht="22.5">
      <c r="A165" s="698">
        <v>144</v>
      </c>
      <c r="B165" s="889"/>
      <c r="C165" s="890"/>
      <c r="D165" s="903" t="s">
        <v>1814</v>
      </c>
      <c r="E165" s="902">
        <v>2309300</v>
      </c>
      <c r="F165" s="893"/>
      <c r="G165" s="709" t="s">
        <v>106</v>
      </c>
      <c r="H165" s="948">
        <f t="shared" si="4"/>
        <v>94</v>
      </c>
      <c r="I165" s="895"/>
      <c r="J165" s="896"/>
      <c r="K165" s="900"/>
      <c r="L165" s="900">
        <v>94</v>
      </c>
      <c r="M165" s="893"/>
      <c r="N165" s="894"/>
      <c r="O165" s="895"/>
      <c r="P165" s="896"/>
      <c r="Q165" s="958">
        <v>49</v>
      </c>
      <c r="R165" s="858" t="str">
        <f t="shared" si="3"/>
        <v>(49) ก่อสร้างถนน คสล. เข้าศูนย์พัฒนาเด็กเล็กบ้านเซิด</v>
      </c>
    </row>
    <row r="166" spans="1:18" s="899" customFormat="1" ht="14.25">
      <c r="A166" s="698">
        <v>145</v>
      </c>
      <c r="B166" s="889"/>
      <c r="C166" s="890"/>
      <c r="D166" s="901" t="s">
        <v>1815</v>
      </c>
      <c r="E166" s="902">
        <v>2955000</v>
      </c>
      <c r="F166" s="893"/>
      <c r="G166" s="709" t="s">
        <v>106</v>
      </c>
      <c r="H166" s="948">
        <f t="shared" si="4"/>
        <v>95</v>
      </c>
      <c r="I166" s="895"/>
      <c r="J166" s="896"/>
      <c r="K166" s="900"/>
      <c r="L166" s="900">
        <v>95</v>
      </c>
      <c r="M166" s="893"/>
      <c r="N166" s="894"/>
      <c r="O166" s="895"/>
      <c r="P166" s="896"/>
      <c r="Q166" s="958">
        <v>50</v>
      </c>
      <c r="R166" s="858" t="str">
        <f t="shared" si="3"/>
        <v>(50) ก่อสร้างถนน คสล. สายบ้านสวนหมาก</v>
      </c>
    </row>
    <row r="167" spans="1:18" s="899" customFormat="1" ht="14.25">
      <c r="A167" s="698">
        <v>146</v>
      </c>
      <c r="B167" s="889"/>
      <c r="C167" s="890"/>
      <c r="D167" s="901" t="s">
        <v>1816</v>
      </c>
      <c r="E167" s="902">
        <v>1297000</v>
      </c>
      <c r="F167" s="893"/>
      <c r="G167" s="709" t="s">
        <v>106</v>
      </c>
      <c r="H167" s="948">
        <f t="shared" si="4"/>
        <v>96</v>
      </c>
      <c r="I167" s="895"/>
      <c r="J167" s="896"/>
      <c r="K167" s="900"/>
      <c r="L167" s="900">
        <v>96</v>
      </c>
      <c r="M167" s="893"/>
      <c r="N167" s="894"/>
      <c r="O167" s="895"/>
      <c r="P167" s="896"/>
      <c r="Q167" s="958">
        <v>51</v>
      </c>
      <c r="R167" s="858" t="str">
        <f t="shared" si="3"/>
        <v>(51)  ก่อสร้างสะพานคอนกรีต บ้านเนินตั้ว</v>
      </c>
    </row>
    <row r="168" spans="1:18" s="899" customFormat="1" ht="14.25">
      <c r="A168" s="698">
        <v>147</v>
      </c>
      <c r="B168" s="889"/>
      <c r="C168" s="890"/>
      <c r="D168" s="901" t="s">
        <v>1817</v>
      </c>
      <c r="E168" s="902">
        <v>350000</v>
      </c>
      <c r="F168" s="893"/>
      <c r="G168" s="709" t="s">
        <v>106</v>
      </c>
      <c r="H168" s="948">
        <f t="shared" si="4"/>
        <v>97</v>
      </c>
      <c r="I168" s="895"/>
      <c r="J168" s="896"/>
      <c r="K168" s="900"/>
      <c r="L168" s="900">
        <v>97</v>
      </c>
      <c r="M168" s="893"/>
      <c r="N168" s="894"/>
      <c r="O168" s="895"/>
      <c r="P168" s="896"/>
      <c r="Q168" s="958">
        <v>52</v>
      </c>
      <c r="R168" s="858" t="str">
        <f t="shared" si="3"/>
        <v>(52)  ก่อสร้างระบบจ่ายน้ำ  หมู่ 4 ต. บ่อกวางทอง</v>
      </c>
    </row>
    <row r="169" spans="1:18" s="899" customFormat="1" ht="22.5">
      <c r="A169" s="698">
        <v>148</v>
      </c>
      <c r="B169" s="889"/>
      <c r="C169" s="890"/>
      <c r="D169" s="903" t="s">
        <v>1818</v>
      </c>
      <c r="E169" s="902">
        <v>8000000</v>
      </c>
      <c r="F169" s="893"/>
      <c r="G169" s="709" t="s">
        <v>106</v>
      </c>
      <c r="H169" s="948">
        <f t="shared" si="4"/>
        <v>98</v>
      </c>
      <c r="I169" s="895"/>
      <c r="J169" s="896"/>
      <c r="K169" s="900"/>
      <c r="L169" s="900">
        <v>98</v>
      </c>
      <c r="M169" s="893"/>
      <c r="N169" s="894"/>
      <c r="O169" s="895"/>
      <c r="P169" s="896"/>
      <c r="Q169" s="958">
        <v>53</v>
      </c>
      <c r="R169" s="858" t="str">
        <f t="shared" si="3"/>
        <v>(53)  ก่อสร้างอาคารอเนกประสงค์ 2 ชั้น  ต. คลองกิ่ว</v>
      </c>
    </row>
    <row r="170" spans="1:18" s="899" customFormat="1" ht="22.5">
      <c r="A170" s="698">
        <v>149</v>
      </c>
      <c r="B170" s="889"/>
      <c r="C170" s="890"/>
      <c r="D170" s="903" t="s">
        <v>1819</v>
      </c>
      <c r="E170" s="902">
        <v>6000000</v>
      </c>
      <c r="F170" s="893"/>
      <c r="G170" s="709" t="s">
        <v>106</v>
      </c>
      <c r="H170" s="948">
        <f t="shared" si="4"/>
        <v>99</v>
      </c>
      <c r="I170" s="895"/>
      <c r="J170" s="896"/>
      <c r="K170" s="900"/>
      <c r="L170" s="900">
        <v>99</v>
      </c>
      <c r="M170" s="893"/>
      <c r="N170" s="894"/>
      <c r="O170" s="895"/>
      <c r="P170" s="896"/>
      <c r="Q170" s="958">
        <v>54</v>
      </c>
      <c r="R170" s="858" t="str">
        <f t="shared" si="3"/>
        <v>(54) ปรับผิวถนนแอสฟัลติกส์สายห้วยชุมพร – บางคล้า</v>
      </c>
    </row>
    <row r="171" spans="1:18" s="899" customFormat="1" ht="14.25">
      <c r="A171" s="698">
        <v>150</v>
      </c>
      <c r="B171" s="889"/>
      <c r="C171" s="890"/>
      <c r="D171" s="901" t="s">
        <v>1820</v>
      </c>
      <c r="E171" s="902">
        <v>3300000</v>
      </c>
      <c r="F171" s="893"/>
      <c r="G171" s="709" t="s">
        <v>106</v>
      </c>
      <c r="H171" s="948">
        <f t="shared" si="4"/>
        <v>100</v>
      </c>
      <c r="I171" s="895"/>
      <c r="J171" s="896"/>
      <c r="K171" s="900"/>
      <c r="L171" s="900">
        <v>100</v>
      </c>
      <c r="M171" s="893"/>
      <c r="N171" s="894"/>
      <c r="O171" s="895"/>
      <c r="P171" s="896"/>
      <c r="Q171" s="958">
        <v>55</v>
      </c>
      <c r="R171" s="858" t="str">
        <f t="shared" si="3"/>
        <v>(55)  ถนนลาดยางซอยศรีบุญเรือง</v>
      </c>
    </row>
    <row r="172" spans="1:18" s="899" customFormat="1" ht="14.25">
      <c r="A172" s="698">
        <v>151</v>
      </c>
      <c r="B172" s="889"/>
      <c r="C172" s="890"/>
      <c r="D172" s="901" t="s">
        <v>1821</v>
      </c>
      <c r="E172" s="902">
        <v>14000000</v>
      </c>
      <c r="F172" s="893"/>
      <c r="G172" s="709" t="s">
        <v>106</v>
      </c>
      <c r="H172" s="948">
        <f t="shared" si="4"/>
        <v>101</v>
      </c>
      <c r="I172" s="895"/>
      <c r="J172" s="896"/>
      <c r="K172" s="900"/>
      <c r="L172" s="900">
        <v>101</v>
      </c>
      <c r="M172" s="893"/>
      <c r="N172" s="894"/>
      <c r="O172" s="895"/>
      <c r="P172" s="896"/>
      <c r="Q172" s="958">
        <v>56</v>
      </c>
      <c r="R172" s="858" t="str">
        <f t="shared" si="3"/>
        <v xml:space="preserve">(56)  พัฒนาภูมิทัศน์สถานที่ปฏิบัติธรรมวัดป่ายุบ </v>
      </c>
    </row>
    <row r="173" spans="1:18" s="911" customFormat="1" ht="22.5">
      <c r="A173" s="698">
        <v>152</v>
      </c>
      <c r="B173" s="904"/>
      <c r="C173" s="905"/>
      <c r="D173" s="906" t="s">
        <v>1822</v>
      </c>
      <c r="E173" s="907">
        <v>10000000</v>
      </c>
      <c r="F173" s="844" t="s">
        <v>106</v>
      </c>
      <c r="G173" s="954"/>
      <c r="H173" s="953" t="str">
        <f t="shared" si="4"/>
        <v/>
      </c>
      <c r="I173" s="910"/>
      <c r="J173" s="888"/>
      <c r="K173" s="900">
        <v>50</v>
      </c>
      <c r="L173" s="900"/>
      <c r="M173" s="908"/>
      <c r="N173" s="909"/>
      <c r="O173" s="910"/>
      <c r="P173" s="888"/>
      <c r="Q173" s="958">
        <v>57</v>
      </c>
      <c r="R173" s="858" t="str">
        <f t="shared" si="3"/>
        <v xml:space="preserve">(57) ค่าใช้จ่ายในการบริหารงานจังหวัดแบบบูรณาการ จังหวัดชลบุรี  </v>
      </c>
    </row>
    <row r="174" spans="1:18" s="858" customFormat="1" ht="22.5">
      <c r="A174" s="698"/>
      <c r="B174" s="698">
        <v>7</v>
      </c>
      <c r="C174" s="699"/>
      <c r="D174" s="694" t="s">
        <v>466</v>
      </c>
      <c r="E174" s="850"/>
      <c r="F174" s="844"/>
      <c r="G174" s="709"/>
      <c r="H174" s="948" t="str">
        <f t="shared" si="4"/>
        <v/>
      </c>
      <c r="I174" s="700" t="s">
        <v>1742</v>
      </c>
      <c r="J174" s="687" t="s">
        <v>228</v>
      </c>
      <c r="K174" s="1293" t="s">
        <v>1771</v>
      </c>
      <c r="L174" s="1294"/>
      <c r="M174" s="671"/>
      <c r="N174" s="671" t="s">
        <v>106</v>
      </c>
      <c r="O174" s="680" t="s">
        <v>1742</v>
      </c>
      <c r="P174" s="845" t="s">
        <v>228</v>
      </c>
    </row>
    <row r="175" spans="1:18" s="858" customFormat="1" ht="22.5">
      <c r="A175" s="698"/>
      <c r="B175" s="698">
        <v>7</v>
      </c>
      <c r="C175" s="699"/>
      <c r="D175" s="678" t="s">
        <v>468</v>
      </c>
      <c r="E175" s="859"/>
      <c r="F175" s="844"/>
      <c r="G175" s="709"/>
      <c r="H175" s="948" t="str">
        <f t="shared" si="4"/>
        <v/>
      </c>
      <c r="I175" s="700" t="s">
        <v>1742</v>
      </c>
      <c r="J175" s="687" t="s">
        <v>228</v>
      </c>
      <c r="K175" s="1293" t="s">
        <v>1771</v>
      </c>
      <c r="L175" s="1294"/>
      <c r="M175" s="671"/>
      <c r="N175" s="671" t="s">
        <v>106</v>
      </c>
      <c r="O175" s="680" t="s">
        <v>1742</v>
      </c>
      <c r="P175" s="845" t="s">
        <v>228</v>
      </c>
    </row>
    <row r="176" spans="1:18" s="911" customFormat="1" ht="12">
      <c r="A176" s="912"/>
      <c r="B176" s="912"/>
      <c r="C176" s="913"/>
      <c r="D176" s="914"/>
      <c r="E176" s="915"/>
      <c r="F176" s="916"/>
      <c r="G176" s="955"/>
      <c r="H176" s="956"/>
      <c r="I176" s="918"/>
      <c r="J176" s="919"/>
      <c r="K176" s="920"/>
      <c r="L176" s="920"/>
      <c r="M176" s="916"/>
      <c r="N176" s="917"/>
      <c r="O176" s="918"/>
      <c r="P176" s="919"/>
    </row>
    <row r="177" spans="1:16" s="858" customFormat="1" ht="12">
      <c r="A177" s="868"/>
      <c r="B177" s="868"/>
      <c r="C177" s="869"/>
      <c r="D177" s="870"/>
      <c r="E177" s="871"/>
      <c r="F177" s="872"/>
      <c r="G177" s="872"/>
      <c r="H177" s="938"/>
      <c r="I177" s="873"/>
      <c r="J177" s="874"/>
      <c r="K177" s="875"/>
      <c r="L177" s="875"/>
      <c r="M177" s="872"/>
      <c r="N177" s="872"/>
      <c r="O177" s="873"/>
      <c r="P177" s="874"/>
    </row>
    <row r="178" spans="1:16" s="878" customFormat="1">
      <c r="A178" s="876"/>
      <c r="B178" s="876"/>
      <c r="C178" s="703"/>
      <c r="D178" s="704"/>
      <c r="E178" s="877"/>
      <c r="G178" s="879"/>
      <c r="H178" s="939"/>
      <c r="I178" s="879"/>
      <c r="J178" s="879"/>
      <c r="K178" s="879"/>
      <c r="N178" s="879"/>
      <c r="O178" s="879"/>
      <c r="P178" s="879"/>
    </row>
    <row r="179" spans="1:16">
      <c r="A179" s="876"/>
      <c r="B179" s="876"/>
      <c r="C179" s="880"/>
      <c r="D179" s="881" t="s">
        <v>1737</v>
      </c>
      <c r="E179" s="882">
        <f>SUM(E180:E181)</f>
        <v>449667637</v>
      </c>
      <c r="F179" s="882">
        <f>SUM(F180:F181)</f>
        <v>121</v>
      </c>
      <c r="M179" s="882">
        <f>SUM(M180:M181)</f>
        <v>63</v>
      </c>
    </row>
    <row r="180" spans="1:16">
      <c r="A180" s="876"/>
      <c r="B180" s="876"/>
      <c r="C180" s="880"/>
      <c r="D180" s="705" t="s">
        <v>1738</v>
      </c>
      <c r="E180" s="883">
        <f>SUMIF(F$7:F176,$F$184,E$7:E176)</f>
        <v>233652737</v>
      </c>
      <c r="F180" s="884">
        <f>COUNTIF(F$7:F176,$F$184)</f>
        <v>84</v>
      </c>
      <c r="K180" s="883">
        <f>SUMIF(K$7:K176,"&gt;0",E$7:E176)</f>
        <v>233652737</v>
      </c>
      <c r="M180" s="884">
        <f>COUNTIF(M$7:M122,$F$184)</f>
        <v>48</v>
      </c>
    </row>
    <row r="181" spans="1:16">
      <c r="A181" s="876"/>
      <c r="B181" s="876"/>
      <c r="C181" s="880"/>
      <c r="D181" s="705" t="s">
        <v>1739</v>
      </c>
      <c r="E181" s="883">
        <f>SUMIF(G$7:G176,$F$184,E$7:E176)</f>
        <v>216014900</v>
      </c>
      <c r="F181" s="884">
        <f>COUNTIF(G$7:G176,$F$184)</f>
        <v>37</v>
      </c>
      <c r="M181" s="884">
        <f>COUNTIF(N$7:N122,$F$184)</f>
        <v>15</v>
      </c>
    </row>
    <row r="182" spans="1:16">
      <c r="A182" s="876"/>
      <c r="B182" s="876"/>
      <c r="C182" s="880"/>
      <c r="D182" s="705" t="s">
        <v>1903</v>
      </c>
      <c r="E182" s="883">
        <f>SUMIF(I$7:I176,$F$184,E$7:E176)</f>
        <v>122272184</v>
      </c>
      <c r="F182" s="884">
        <f>COUNTIF(I$7:I176,$F$184)</f>
        <v>31</v>
      </c>
      <c r="M182" s="884">
        <f>COUNTIF(O$7:O122,$F$184)</f>
        <v>31</v>
      </c>
    </row>
    <row r="183" spans="1:16">
      <c r="A183" s="876"/>
      <c r="B183" s="876"/>
      <c r="C183" s="880"/>
      <c r="D183" s="885" t="s">
        <v>807</v>
      </c>
      <c r="E183" s="886">
        <f>SUM(E180:E182)</f>
        <v>571939821</v>
      </c>
      <c r="F183" s="887">
        <f>SUM(F180:F182)</f>
        <v>152</v>
      </c>
      <c r="M183" s="887">
        <f>SUM(M180:M182)</f>
        <v>94</v>
      </c>
    </row>
    <row r="184" spans="1:16" ht="12">
      <c r="A184" s="878"/>
      <c r="B184" s="878"/>
      <c r="C184" s="878"/>
      <c r="F184" s="834" t="s">
        <v>106</v>
      </c>
    </row>
  </sheetData>
  <autoFilter ref="F1:L184"/>
  <mergeCells count="14">
    <mergeCell ref="O5:O6"/>
    <mergeCell ref="P5:P6"/>
    <mergeCell ref="K174:L174"/>
    <mergeCell ref="K175:L175"/>
    <mergeCell ref="A5:A6"/>
    <mergeCell ref="C5:C6"/>
    <mergeCell ref="D5:D6"/>
    <mergeCell ref="E5:E6"/>
    <mergeCell ref="K5:L5"/>
    <mergeCell ref="I5:I6"/>
    <mergeCell ref="J5:J6"/>
    <mergeCell ref="G6:H6"/>
    <mergeCell ref="F5:H5"/>
    <mergeCell ref="M5:N5"/>
  </mergeCells>
  <phoneticPr fontId="6" type="noConversion"/>
  <printOptions horizontalCentered="1"/>
  <pageMargins left="0.35433070866141736" right="0.35433070866141736" top="0.52" bottom="0.43307086614173229" header="0.31496062992125984" footer="0.15748031496062992"/>
  <pageSetup paperSize="9" scale="90" orientation="landscape" r:id="rId1"/>
  <headerFooter alignWithMargins="0">
    <oddFooter>&amp;C&amp;9หน้าที่&amp;Pจาก&amp;N</oddFooter>
  </headerFooter>
</worksheet>
</file>

<file path=xl/worksheets/sheet14.xml><?xml version="1.0" encoding="utf-8"?>
<worksheet xmlns="http://schemas.openxmlformats.org/spreadsheetml/2006/main" xmlns:r="http://schemas.openxmlformats.org/officeDocument/2006/relationships">
  <sheetPr enableFormatConditionsCalculation="0">
    <tabColor indexed="44"/>
  </sheetPr>
  <dimension ref="A1:Z167"/>
  <sheetViews>
    <sheetView topLeftCell="A115" zoomScale="75" workbookViewId="0">
      <selection activeCell="U5" sqref="U5:U7"/>
    </sheetView>
  </sheetViews>
  <sheetFormatPr defaultColWidth="9" defaultRowHeight="14.25"/>
  <cols>
    <col min="1" max="1" width="3.875" style="40" customWidth="1"/>
    <col min="2" max="2" width="5.125" style="40" hidden="1" customWidth="1"/>
    <col min="3" max="3" width="46.75" style="40" customWidth="1"/>
    <col min="4" max="4" width="60" style="40" customWidth="1"/>
    <col min="5" max="5" width="11.375" style="103" customWidth="1"/>
    <col min="6" max="20" width="4.375" style="40" hidden="1" customWidth="1"/>
    <col min="21" max="21" width="25.375" style="40" hidden="1" customWidth="1"/>
    <col min="22" max="25" width="8.875" style="40" customWidth="1"/>
    <col min="26" max="26" width="0" style="40" hidden="1" customWidth="1"/>
    <col min="27" max="16384" width="9" style="40"/>
  </cols>
  <sheetData>
    <row r="1" spans="1:26" s="188" customFormat="1" ht="12.75">
      <c r="A1" s="5" t="s">
        <v>1453</v>
      </c>
      <c r="B1" s="5"/>
      <c r="D1" s="194"/>
      <c r="E1" s="196"/>
      <c r="F1" s="188" t="s">
        <v>1476</v>
      </c>
      <c r="H1" s="188" t="s">
        <v>1481</v>
      </c>
    </row>
    <row r="2" spans="1:26" s="188" customFormat="1" ht="12.75">
      <c r="A2" s="5" t="s">
        <v>1844</v>
      </c>
      <c r="B2" s="5"/>
      <c r="D2" s="194"/>
      <c r="E2" s="196"/>
      <c r="H2" s="188" t="s">
        <v>1477</v>
      </c>
      <c r="K2" s="188" t="s">
        <v>1031</v>
      </c>
    </row>
    <row r="3" spans="1:26" s="188" customFormat="1" ht="12.75">
      <c r="A3" s="5"/>
      <c r="B3" s="5"/>
      <c r="D3" s="194"/>
      <c r="E3" s="196"/>
      <c r="H3" s="188" t="s">
        <v>1478</v>
      </c>
      <c r="N3" s="188" t="s">
        <v>1251</v>
      </c>
    </row>
    <row r="4" spans="1:26" s="188" customFormat="1" ht="12.75">
      <c r="D4" s="194"/>
      <c r="E4" s="196"/>
      <c r="H4" s="188" t="s">
        <v>1028</v>
      </c>
      <c r="N4" s="188" t="s">
        <v>1252</v>
      </c>
      <c r="Z4" s="190" t="s">
        <v>106</v>
      </c>
    </row>
    <row r="5" spans="1:26" s="188" customFormat="1" ht="12.75">
      <c r="A5" s="1171" t="s">
        <v>1474</v>
      </c>
      <c r="B5" s="180"/>
      <c r="C5" s="1171" t="s">
        <v>1454</v>
      </c>
      <c r="D5" s="1171" t="s">
        <v>1455</v>
      </c>
      <c r="E5" s="1175" t="s">
        <v>817</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s="104" customFormat="1" ht="42.75">
      <c r="A8" s="447"/>
      <c r="B8" s="448"/>
      <c r="C8" s="449" t="s">
        <v>1666</v>
      </c>
      <c r="D8" s="450" t="s">
        <v>1667</v>
      </c>
      <c r="E8" s="451">
        <v>6000000</v>
      </c>
      <c r="F8" s="452"/>
      <c r="G8" s="453"/>
      <c r="H8" s="454"/>
      <c r="I8" s="454"/>
      <c r="J8" s="454"/>
      <c r="K8" s="455"/>
      <c r="L8" s="453"/>
      <c r="M8" s="454"/>
      <c r="N8" s="455"/>
      <c r="O8" s="453"/>
      <c r="P8" s="454"/>
      <c r="Q8" s="455"/>
      <c r="R8" s="453"/>
      <c r="S8" s="456"/>
      <c r="T8" s="452"/>
      <c r="U8" s="457"/>
      <c r="V8" s="306" t="str">
        <f t="shared" ref="V8:V39" si="0">IF($F8="Y",$Z$4,"")</f>
        <v/>
      </c>
      <c r="W8" s="306" t="str">
        <f t="shared" ref="W8:W39" si="1">IF(F8="F",$Z$4,"")</f>
        <v/>
      </c>
      <c r="X8" s="306" t="str">
        <f t="shared" ref="X8:X39" si="2">IF(F8="L",$Z$4,"")</f>
        <v/>
      </c>
      <c r="Y8" s="306" t="str">
        <f t="shared" ref="Y8:Y39" si="3">IF(F8="N",$Z$4,"")</f>
        <v/>
      </c>
      <c r="Z8" s="40"/>
    </row>
    <row r="9" spans="1:26" s="104" customFormat="1" ht="27.75" customHeight="1">
      <c r="A9" s="458">
        <v>1</v>
      </c>
      <c r="B9" s="459">
        <v>1</v>
      </c>
      <c r="C9" s="460"/>
      <c r="D9" s="461" t="s">
        <v>623</v>
      </c>
      <c r="E9" s="462">
        <v>3000000</v>
      </c>
      <c r="F9" s="463" t="s">
        <v>1249</v>
      </c>
      <c r="G9" s="464">
        <v>1</v>
      </c>
      <c r="H9" s="465">
        <v>0</v>
      </c>
      <c r="I9" s="465">
        <v>0</v>
      </c>
      <c r="J9" s="465">
        <v>0</v>
      </c>
      <c r="K9" s="466">
        <v>0</v>
      </c>
      <c r="L9" s="464">
        <v>1</v>
      </c>
      <c r="M9" s="465">
        <v>1</v>
      </c>
      <c r="N9" s="466">
        <v>1</v>
      </c>
      <c r="O9" s="464">
        <v>0</v>
      </c>
      <c r="P9" s="465">
        <v>1</v>
      </c>
      <c r="Q9" s="466">
        <v>1</v>
      </c>
      <c r="R9" s="464">
        <v>0</v>
      </c>
      <c r="S9" s="467">
        <v>0</v>
      </c>
      <c r="T9" s="463">
        <v>0</v>
      </c>
      <c r="U9" s="468" t="s">
        <v>1246</v>
      </c>
      <c r="V9" s="320" t="str">
        <f t="shared" si="0"/>
        <v/>
      </c>
      <c r="W9" s="320" t="str">
        <f t="shared" si="1"/>
        <v/>
      </c>
      <c r="X9" s="320" t="str">
        <f t="shared" si="2"/>
        <v/>
      </c>
      <c r="Y9" s="320" t="str">
        <f t="shared" si="3"/>
        <v>ü</v>
      </c>
    </row>
    <row r="10" spans="1:26" s="104" customFormat="1" ht="27.75" customHeight="1">
      <c r="A10" s="458">
        <v>2</v>
      </c>
      <c r="B10" s="459">
        <v>1</v>
      </c>
      <c r="C10" s="460"/>
      <c r="D10" s="461" t="s">
        <v>624</v>
      </c>
      <c r="E10" s="462">
        <v>3000000</v>
      </c>
      <c r="F10" s="463" t="s">
        <v>1249</v>
      </c>
      <c r="G10" s="464">
        <v>1</v>
      </c>
      <c r="H10" s="465">
        <v>0</v>
      </c>
      <c r="I10" s="465">
        <v>0</v>
      </c>
      <c r="J10" s="465">
        <v>0</v>
      </c>
      <c r="K10" s="466">
        <v>0</v>
      </c>
      <c r="L10" s="464">
        <v>1</v>
      </c>
      <c r="M10" s="465">
        <v>1</v>
      </c>
      <c r="N10" s="466">
        <v>1</v>
      </c>
      <c r="O10" s="464">
        <v>0</v>
      </c>
      <c r="P10" s="465">
        <v>1</v>
      </c>
      <c r="Q10" s="466">
        <v>1</v>
      </c>
      <c r="R10" s="464">
        <v>0</v>
      </c>
      <c r="S10" s="467">
        <v>0</v>
      </c>
      <c r="T10" s="463">
        <v>0</v>
      </c>
      <c r="U10" s="468" t="s">
        <v>1542</v>
      </c>
      <c r="V10" s="320" t="str">
        <f t="shared" si="0"/>
        <v/>
      </c>
      <c r="W10" s="320" t="str">
        <f t="shared" si="1"/>
        <v/>
      </c>
      <c r="X10" s="320" t="str">
        <f t="shared" si="2"/>
        <v/>
      </c>
      <c r="Y10" s="320" t="str">
        <f t="shared" si="3"/>
        <v>ü</v>
      </c>
    </row>
    <row r="11" spans="1:26" s="104" customFormat="1" ht="27.75" customHeight="1">
      <c r="A11" s="458"/>
      <c r="B11" s="459"/>
      <c r="C11" s="460"/>
      <c r="D11" s="469" t="s">
        <v>625</v>
      </c>
      <c r="E11" s="470">
        <v>9710000</v>
      </c>
      <c r="F11" s="463"/>
      <c r="G11" s="464"/>
      <c r="H11" s="465"/>
      <c r="I11" s="465"/>
      <c r="J11" s="465"/>
      <c r="K11" s="466"/>
      <c r="L11" s="464"/>
      <c r="M11" s="465"/>
      <c r="N11" s="466"/>
      <c r="O11" s="464"/>
      <c r="P11" s="465"/>
      <c r="Q11" s="466"/>
      <c r="R11" s="464"/>
      <c r="S11" s="467"/>
      <c r="T11" s="463"/>
      <c r="U11" s="468"/>
      <c r="V11" s="320" t="str">
        <f t="shared" si="0"/>
        <v/>
      </c>
      <c r="W11" s="320" t="str">
        <f t="shared" si="1"/>
        <v/>
      </c>
      <c r="X11" s="320" t="str">
        <f t="shared" si="2"/>
        <v/>
      </c>
      <c r="Y11" s="320" t="str">
        <f t="shared" si="3"/>
        <v/>
      </c>
    </row>
    <row r="12" spans="1:26" s="104" customFormat="1" ht="27.75" customHeight="1">
      <c r="A12" s="458">
        <v>3</v>
      </c>
      <c r="B12" s="459">
        <v>1</v>
      </c>
      <c r="C12" s="460"/>
      <c r="D12" s="471" t="s">
        <v>809</v>
      </c>
      <c r="E12" s="472">
        <v>560000</v>
      </c>
      <c r="F12" s="458" t="s">
        <v>1249</v>
      </c>
      <c r="G12" s="459">
        <v>1</v>
      </c>
      <c r="H12" s="473">
        <v>0</v>
      </c>
      <c r="I12" s="473">
        <v>0</v>
      </c>
      <c r="J12" s="473">
        <v>0</v>
      </c>
      <c r="K12" s="474">
        <v>0</v>
      </c>
      <c r="L12" s="459">
        <v>1</v>
      </c>
      <c r="M12" s="473">
        <v>1</v>
      </c>
      <c r="N12" s="474">
        <v>1</v>
      </c>
      <c r="O12" s="459">
        <v>0</v>
      </c>
      <c r="P12" s="473">
        <v>1</v>
      </c>
      <c r="Q12" s="474">
        <v>1</v>
      </c>
      <c r="R12" s="459">
        <v>0</v>
      </c>
      <c r="S12" s="475">
        <v>0</v>
      </c>
      <c r="T12" s="458">
        <v>0</v>
      </c>
      <c r="U12" s="476" t="s">
        <v>1246</v>
      </c>
      <c r="V12" s="320" t="str">
        <f t="shared" si="0"/>
        <v/>
      </c>
      <c r="W12" s="320" t="str">
        <f t="shared" si="1"/>
        <v/>
      </c>
      <c r="X12" s="320" t="str">
        <f t="shared" si="2"/>
        <v/>
      </c>
      <c r="Y12" s="320" t="str">
        <f t="shared" si="3"/>
        <v>ü</v>
      </c>
    </row>
    <row r="13" spans="1:26" s="104" customFormat="1" ht="27.75" customHeight="1">
      <c r="A13" s="458">
        <f>A12+1</f>
        <v>4</v>
      </c>
      <c r="B13" s="459">
        <v>1</v>
      </c>
      <c r="C13" s="460"/>
      <c r="D13" s="461" t="s">
        <v>626</v>
      </c>
      <c r="E13" s="462">
        <v>2500000</v>
      </c>
      <c r="F13" s="463" t="s">
        <v>1249</v>
      </c>
      <c r="G13" s="464">
        <v>1</v>
      </c>
      <c r="H13" s="465">
        <v>0</v>
      </c>
      <c r="I13" s="465">
        <v>0</v>
      </c>
      <c r="J13" s="465">
        <v>0</v>
      </c>
      <c r="K13" s="466">
        <v>0</v>
      </c>
      <c r="L13" s="464">
        <v>1</v>
      </c>
      <c r="M13" s="465">
        <v>1</v>
      </c>
      <c r="N13" s="466">
        <v>1</v>
      </c>
      <c r="O13" s="464">
        <v>0</v>
      </c>
      <c r="P13" s="465">
        <v>1</v>
      </c>
      <c r="Q13" s="466">
        <v>1</v>
      </c>
      <c r="R13" s="464">
        <v>0</v>
      </c>
      <c r="S13" s="467">
        <v>0</v>
      </c>
      <c r="T13" s="463">
        <v>0</v>
      </c>
      <c r="U13" s="468" t="s">
        <v>2094</v>
      </c>
      <c r="V13" s="320" t="str">
        <f t="shared" si="0"/>
        <v/>
      </c>
      <c r="W13" s="320" t="str">
        <f t="shared" si="1"/>
        <v/>
      </c>
      <c r="X13" s="320" t="str">
        <f t="shared" si="2"/>
        <v/>
      </c>
      <c r="Y13" s="320" t="str">
        <f t="shared" si="3"/>
        <v>ü</v>
      </c>
    </row>
    <row r="14" spans="1:26" s="104" customFormat="1" ht="27.75" customHeight="1">
      <c r="A14" s="458">
        <f>A13+1</f>
        <v>5</v>
      </c>
      <c r="B14" s="459">
        <v>1</v>
      </c>
      <c r="C14" s="460"/>
      <c r="D14" s="461" t="s">
        <v>627</v>
      </c>
      <c r="E14" s="477">
        <v>300000</v>
      </c>
      <c r="F14" s="458" t="s">
        <v>1249</v>
      </c>
      <c r="G14" s="459">
        <v>1</v>
      </c>
      <c r="H14" s="473">
        <v>0</v>
      </c>
      <c r="I14" s="473">
        <v>0</v>
      </c>
      <c r="J14" s="473">
        <v>0</v>
      </c>
      <c r="K14" s="474">
        <v>0</v>
      </c>
      <c r="L14" s="459">
        <v>1</v>
      </c>
      <c r="M14" s="473">
        <v>1</v>
      </c>
      <c r="N14" s="474">
        <v>1</v>
      </c>
      <c r="O14" s="459">
        <v>0</v>
      </c>
      <c r="P14" s="473">
        <v>1</v>
      </c>
      <c r="Q14" s="474">
        <v>1</v>
      </c>
      <c r="R14" s="459">
        <v>0</v>
      </c>
      <c r="S14" s="475">
        <v>0</v>
      </c>
      <c r="T14" s="458">
        <v>0</v>
      </c>
      <c r="U14" s="476" t="s">
        <v>1246</v>
      </c>
      <c r="V14" s="320" t="str">
        <f t="shared" si="0"/>
        <v/>
      </c>
      <c r="W14" s="320" t="str">
        <f t="shared" si="1"/>
        <v/>
      </c>
      <c r="X14" s="320" t="str">
        <f t="shared" si="2"/>
        <v/>
      </c>
      <c r="Y14" s="320" t="str">
        <f t="shared" si="3"/>
        <v>ü</v>
      </c>
    </row>
    <row r="15" spans="1:26" s="104" customFormat="1" ht="27.75" customHeight="1">
      <c r="A15" s="458">
        <f>A14+1</f>
        <v>6</v>
      </c>
      <c r="B15" s="459">
        <v>1</v>
      </c>
      <c r="C15" s="460"/>
      <c r="D15" s="478" t="s">
        <v>628</v>
      </c>
      <c r="E15" s="479">
        <v>1250000</v>
      </c>
      <c r="F15" s="480" t="s">
        <v>1249</v>
      </c>
      <c r="G15" s="481">
        <v>0</v>
      </c>
      <c r="H15" s="481">
        <v>0</v>
      </c>
      <c r="I15" s="481">
        <v>0</v>
      </c>
      <c r="J15" s="481">
        <v>0</v>
      </c>
      <c r="K15" s="482">
        <v>0</v>
      </c>
      <c r="L15" s="483">
        <v>0</v>
      </c>
      <c r="M15" s="481">
        <v>0</v>
      </c>
      <c r="N15" s="482">
        <v>0</v>
      </c>
      <c r="O15" s="483">
        <v>0</v>
      </c>
      <c r="P15" s="481">
        <v>0</v>
      </c>
      <c r="Q15" s="482">
        <v>0</v>
      </c>
      <c r="R15" s="483">
        <v>0</v>
      </c>
      <c r="S15" s="482">
        <v>0</v>
      </c>
      <c r="T15" s="480">
        <v>0</v>
      </c>
      <c r="U15" s="484" t="s">
        <v>862</v>
      </c>
      <c r="V15" s="320" t="str">
        <f t="shared" si="0"/>
        <v/>
      </c>
      <c r="W15" s="320" t="str">
        <f t="shared" si="1"/>
        <v/>
      </c>
      <c r="X15" s="320" t="str">
        <f t="shared" si="2"/>
        <v/>
      </c>
      <c r="Y15" s="320" t="str">
        <f t="shared" si="3"/>
        <v>ü</v>
      </c>
    </row>
    <row r="16" spans="1:26" s="104" customFormat="1" ht="27.75" customHeight="1">
      <c r="A16" s="458">
        <f>A15+1</f>
        <v>7</v>
      </c>
      <c r="B16" s="459">
        <v>1</v>
      </c>
      <c r="C16" s="460"/>
      <c r="D16" s="485" t="s">
        <v>529</v>
      </c>
      <c r="E16" s="477">
        <v>4800000</v>
      </c>
      <c r="F16" s="458" t="s">
        <v>1249</v>
      </c>
      <c r="G16" s="459">
        <v>1</v>
      </c>
      <c r="H16" s="473">
        <v>0</v>
      </c>
      <c r="I16" s="473">
        <v>0</v>
      </c>
      <c r="J16" s="473">
        <v>0</v>
      </c>
      <c r="K16" s="474">
        <v>0</v>
      </c>
      <c r="L16" s="459">
        <v>1</v>
      </c>
      <c r="M16" s="473">
        <v>1</v>
      </c>
      <c r="N16" s="474">
        <v>1</v>
      </c>
      <c r="O16" s="459">
        <v>0</v>
      </c>
      <c r="P16" s="473">
        <v>1</v>
      </c>
      <c r="Q16" s="474">
        <v>1</v>
      </c>
      <c r="R16" s="459">
        <v>0</v>
      </c>
      <c r="S16" s="475">
        <v>0</v>
      </c>
      <c r="T16" s="458">
        <v>0</v>
      </c>
      <c r="U16" s="476" t="s">
        <v>1543</v>
      </c>
      <c r="V16" s="320" t="str">
        <f t="shared" si="0"/>
        <v/>
      </c>
      <c r="W16" s="320" t="str">
        <f t="shared" si="1"/>
        <v/>
      </c>
      <c r="X16" s="320" t="str">
        <f t="shared" si="2"/>
        <v/>
      </c>
      <c r="Y16" s="320" t="str">
        <f t="shared" si="3"/>
        <v>ü</v>
      </c>
    </row>
    <row r="17" spans="1:25" s="104" customFormat="1" ht="27.75" customHeight="1">
      <c r="A17" s="458">
        <f>A16+1</f>
        <v>8</v>
      </c>
      <c r="B17" s="459">
        <v>1</v>
      </c>
      <c r="C17" s="460"/>
      <c r="D17" s="485" t="s">
        <v>629</v>
      </c>
      <c r="E17" s="477">
        <v>300000</v>
      </c>
      <c r="F17" s="458" t="s">
        <v>1249</v>
      </c>
      <c r="G17" s="459">
        <v>1</v>
      </c>
      <c r="H17" s="473">
        <v>0</v>
      </c>
      <c r="I17" s="473">
        <v>0</v>
      </c>
      <c r="J17" s="473">
        <v>0</v>
      </c>
      <c r="K17" s="474">
        <v>0</v>
      </c>
      <c r="L17" s="459">
        <v>1</v>
      </c>
      <c r="M17" s="473">
        <v>1</v>
      </c>
      <c r="N17" s="474">
        <v>1</v>
      </c>
      <c r="O17" s="459">
        <v>0</v>
      </c>
      <c r="P17" s="473">
        <v>1</v>
      </c>
      <c r="Q17" s="474">
        <v>1</v>
      </c>
      <c r="R17" s="459">
        <v>0</v>
      </c>
      <c r="S17" s="475">
        <v>0</v>
      </c>
      <c r="T17" s="458">
        <v>0</v>
      </c>
      <c r="U17" s="476" t="s">
        <v>1246</v>
      </c>
      <c r="V17" s="320" t="str">
        <f t="shared" si="0"/>
        <v/>
      </c>
      <c r="W17" s="320" t="str">
        <f t="shared" si="1"/>
        <v/>
      </c>
      <c r="X17" s="320" t="str">
        <f t="shared" si="2"/>
        <v/>
      </c>
      <c r="Y17" s="320" t="str">
        <f t="shared" si="3"/>
        <v>ü</v>
      </c>
    </row>
    <row r="18" spans="1:25" s="104" customFormat="1" ht="27.75" customHeight="1">
      <c r="A18" s="458"/>
      <c r="B18" s="459"/>
      <c r="C18" s="460"/>
      <c r="D18" s="486" t="s">
        <v>630</v>
      </c>
      <c r="E18" s="487">
        <v>34187970</v>
      </c>
      <c r="F18" s="458"/>
      <c r="G18" s="459"/>
      <c r="H18" s="473"/>
      <c r="I18" s="473"/>
      <c r="J18" s="473"/>
      <c r="K18" s="474"/>
      <c r="L18" s="459"/>
      <c r="M18" s="473"/>
      <c r="N18" s="474"/>
      <c r="O18" s="459"/>
      <c r="P18" s="473"/>
      <c r="Q18" s="474"/>
      <c r="R18" s="459"/>
      <c r="S18" s="475"/>
      <c r="T18" s="458"/>
      <c r="U18" s="476"/>
      <c r="V18" s="320" t="str">
        <f t="shared" si="0"/>
        <v/>
      </c>
      <c r="W18" s="320" t="str">
        <f t="shared" si="1"/>
        <v/>
      </c>
      <c r="X18" s="320" t="str">
        <f t="shared" si="2"/>
        <v/>
      </c>
      <c r="Y18" s="320" t="str">
        <f t="shared" si="3"/>
        <v/>
      </c>
    </row>
    <row r="19" spans="1:25" s="104" customFormat="1" ht="27.75" customHeight="1">
      <c r="A19" s="458">
        <v>9</v>
      </c>
      <c r="B19" s="459">
        <v>1</v>
      </c>
      <c r="C19" s="460"/>
      <c r="D19" s="488" t="s">
        <v>741</v>
      </c>
      <c r="E19" s="479">
        <v>10000000</v>
      </c>
      <c r="F19" s="480" t="s">
        <v>1249</v>
      </c>
      <c r="G19" s="481">
        <v>0</v>
      </c>
      <c r="H19" s="481">
        <v>0</v>
      </c>
      <c r="I19" s="481">
        <v>0</v>
      </c>
      <c r="J19" s="481">
        <v>0</v>
      </c>
      <c r="K19" s="482">
        <v>0</v>
      </c>
      <c r="L19" s="483">
        <v>0</v>
      </c>
      <c r="M19" s="481">
        <v>0</v>
      </c>
      <c r="N19" s="482">
        <v>0</v>
      </c>
      <c r="O19" s="483">
        <v>0</v>
      </c>
      <c r="P19" s="481">
        <v>0</v>
      </c>
      <c r="Q19" s="482">
        <v>0</v>
      </c>
      <c r="R19" s="483">
        <v>0</v>
      </c>
      <c r="S19" s="482">
        <v>0</v>
      </c>
      <c r="T19" s="480">
        <v>0</v>
      </c>
      <c r="U19" s="484" t="s">
        <v>862</v>
      </c>
      <c r="V19" s="320" t="str">
        <f t="shared" si="0"/>
        <v/>
      </c>
      <c r="W19" s="320" t="str">
        <f t="shared" si="1"/>
        <v/>
      </c>
      <c r="X19" s="320" t="str">
        <f t="shared" si="2"/>
        <v/>
      </c>
      <c r="Y19" s="320" t="str">
        <f t="shared" si="3"/>
        <v>ü</v>
      </c>
    </row>
    <row r="20" spans="1:25" s="104" customFormat="1" ht="27.75" customHeight="1">
      <c r="A20" s="458">
        <f t="shared" ref="A20:A25" si="4">A19+1</f>
        <v>10</v>
      </c>
      <c r="B20" s="459">
        <v>1</v>
      </c>
      <c r="C20" s="460"/>
      <c r="D20" s="488" t="s">
        <v>742</v>
      </c>
      <c r="E20" s="479">
        <v>2756470</v>
      </c>
      <c r="F20" s="480" t="s">
        <v>1249</v>
      </c>
      <c r="G20" s="481">
        <v>0</v>
      </c>
      <c r="H20" s="481">
        <v>0</v>
      </c>
      <c r="I20" s="481">
        <v>0</v>
      </c>
      <c r="J20" s="481">
        <v>0</v>
      </c>
      <c r="K20" s="482">
        <v>0</v>
      </c>
      <c r="L20" s="483">
        <v>0</v>
      </c>
      <c r="M20" s="481">
        <v>0</v>
      </c>
      <c r="N20" s="482">
        <v>0</v>
      </c>
      <c r="O20" s="483">
        <v>0</v>
      </c>
      <c r="P20" s="481">
        <v>0</v>
      </c>
      <c r="Q20" s="482">
        <v>0</v>
      </c>
      <c r="R20" s="483">
        <v>0</v>
      </c>
      <c r="S20" s="482">
        <v>0</v>
      </c>
      <c r="T20" s="480">
        <v>0</v>
      </c>
      <c r="U20" s="484" t="s">
        <v>1544</v>
      </c>
      <c r="V20" s="320" t="str">
        <f t="shared" si="0"/>
        <v/>
      </c>
      <c r="W20" s="320" t="str">
        <f t="shared" si="1"/>
        <v/>
      </c>
      <c r="X20" s="320" t="str">
        <f t="shared" si="2"/>
        <v/>
      </c>
      <c r="Y20" s="320" t="str">
        <f t="shared" si="3"/>
        <v>ü</v>
      </c>
    </row>
    <row r="21" spans="1:25" s="104" customFormat="1" ht="27.75" customHeight="1">
      <c r="A21" s="458">
        <f t="shared" si="4"/>
        <v>11</v>
      </c>
      <c r="B21" s="459">
        <v>1</v>
      </c>
      <c r="C21" s="460"/>
      <c r="D21" s="489" t="s">
        <v>1426</v>
      </c>
      <c r="E21" s="477">
        <v>7681500</v>
      </c>
      <c r="F21" s="458" t="s">
        <v>1250</v>
      </c>
      <c r="G21" s="459">
        <v>1</v>
      </c>
      <c r="H21" s="473">
        <v>1</v>
      </c>
      <c r="I21" s="473">
        <v>0</v>
      </c>
      <c r="J21" s="473">
        <v>0</v>
      </c>
      <c r="K21" s="473">
        <v>0</v>
      </c>
      <c r="L21" s="459">
        <v>1</v>
      </c>
      <c r="M21" s="473">
        <v>1</v>
      </c>
      <c r="N21" s="474">
        <v>1</v>
      </c>
      <c r="O21" s="459">
        <v>0</v>
      </c>
      <c r="P21" s="473">
        <v>1</v>
      </c>
      <c r="Q21" s="475">
        <v>1</v>
      </c>
      <c r="R21" s="490">
        <v>1</v>
      </c>
      <c r="S21" s="475">
        <v>1</v>
      </c>
      <c r="T21" s="458">
        <v>1</v>
      </c>
      <c r="U21" s="476" t="s">
        <v>1511</v>
      </c>
      <c r="V21" s="320" t="str">
        <f t="shared" si="0"/>
        <v>ü</v>
      </c>
      <c r="W21" s="320" t="str">
        <f t="shared" si="1"/>
        <v/>
      </c>
      <c r="X21" s="320" t="str">
        <f t="shared" si="2"/>
        <v/>
      </c>
      <c r="Y21" s="320" t="str">
        <f t="shared" si="3"/>
        <v/>
      </c>
    </row>
    <row r="22" spans="1:25" s="104" customFormat="1" ht="27.75" customHeight="1">
      <c r="A22" s="458">
        <f t="shared" si="4"/>
        <v>12</v>
      </c>
      <c r="B22" s="459">
        <v>1</v>
      </c>
      <c r="C22" s="460"/>
      <c r="D22" s="488" t="s">
        <v>1427</v>
      </c>
      <c r="E22" s="479">
        <v>1250000</v>
      </c>
      <c r="F22" s="480" t="s">
        <v>1249</v>
      </c>
      <c r="G22" s="481">
        <v>0</v>
      </c>
      <c r="H22" s="481">
        <v>0</v>
      </c>
      <c r="I22" s="481">
        <v>0</v>
      </c>
      <c r="J22" s="481">
        <v>0</v>
      </c>
      <c r="K22" s="482">
        <v>0</v>
      </c>
      <c r="L22" s="483">
        <v>0</v>
      </c>
      <c r="M22" s="481">
        <v>0</v>
      </c>
      <c r="N22" s="482">
        <v>0</v>
      </c>
      <c r="O22" s="483">
        <v>0</v>
      </c>
      <c r="P22" s="481">
        <v>0</v>
      </c>
      <c r="Q22" s="482">
        <v>0</v>
      </c>
      <c r="R22" s="483">
        <v>0</v>
      </c>
      <c r="S22" s="482">
        <v>0</v>
      </c>
      <c r="T22" s="480">
        <v>0</v>
      </c>
      <c r="U22" s="484" t="s">
        <v>862</v>
      </c>
      <c r="V22" s="320" t="str">
        <f t="shared" si="0"/>
        <v/>
      </c>
      <c r="W22" s="320" t="str">
        <f t="shared" si="1"/>
        <v/>
      </c>
      <c r="X22" s="320" t="str">
        <f t="shared" si="2"/>
        <v/>
      </c>
      <c r="Y22" s="320" t="str">
        <f t="shared" si="3"/>
        <v>ü</v>
      </c>
    </row>
    <row r="23" spans="1:25" s="104" customFormat="1" ht="27.75" customHeight="1">
      <c r="A23" s="458">
        <f t="shared" si="4"/>
        <v>13</v>
      </c>
      <c r="B23" s="459">
        <v>1</v>
      </c>
      <c r="C23" s="460"/>
      <c r="D23" s="489" t="s">
        <v>1428</v>
      </c>
      <c r="E23" s="477">
        <v>1000000</v>
      </c>
      <c r="F23" s="458" t="s">
        <v>1249</v>
      </c>
      <c r="G23" s="459">
        <v>1</v>
      </c>
      <c r="H23" s="473">
        <v>0</v>
      </c>
      <c r="I23" s="473">
        <v>0</v>
      </c>
      <c r="J23" s="473">
        <v>0</v>
      </c>
      <c r="K23" s="474">
        <v>0</v>
      </c>
      <c r="L23" s="459">
        <v>1</v>
      </c>
      <c r="M23" s="473">
        <v>1</v>
      </c>
      <c r="N23" s="474">
        <v>1</v>
      </c>
      <c r="O23" s="459">
        <v>0</v>
      </c>
      <c r="P23" s="473">
        <v>1</v>
      </c>
      <c r="Q23" s="474">
        <v>1</v>
      </c>
      <c r="R23" s="459">
        <v>0</v>
      </c>
      <c r="S23" s="475">
        <v>0</v>
      </c>
      <c r="T23" s="458">
        <v>0</v>
      </c>
      <c r="U23" s="476" t="s">
        <v>2094</v>
      </c>
      <c r="V23" s="320" t="str">
        <f t="shared" si="0"/>
        <v/>
      </c>
      <c r="W23" s="320" t="str">
        <f t="shared" si="1"/>
        <v/>
      </c>
      <c r="X23" s="320" t="str">
        <f t="shared" si="2"/>
        <v/>
      </c>
      <c r="Y23" s="320" t="str">
        <f t="shared" si="3"/>
        <v>ü</v>
      </c>
    </row>
    <row r="24" spans="1:25" s="104" customFormat="1" ht="27.75" customHeight="1">
      <c r="A24" s="458">
        <f t="shared" si="4"/>
        <v>14</v>
      </c>
      <c r="B24" s="459">
        <v>1</v>
      </c>
      <c r="C24" s="460"/>
      <c r="D24" s="489" t="s">
        <v>1429</v>
      </c>
      <c r="E24" s="477">
        <v>500000</v>
      </c>
      <c r="F24" s="458" t="s">
        <v>1249</v>
      </c>
      <c r="G24" s="459">
        <v>1</v>
      </c>
      <c r="H24" s="473">
        <v>0</v>
      </c>
      <c r="I24" s="473">
        <v>0</v>
      </c>
      <c r="J24" s="473">
        <v>0</v>
      </c>
      <c r="K24" s="474">
        <v>0</v>
      </c>
      <c r="L24" s="459">
        <v>1</v>
      </c>
      <c r="M24" s="473">
        <v>1</v>
      </c>
      <c r="N24" s="474">
        <v>1</v>
      </c>
      <c r="O24" s="459">
        <v>0</v>
      </c>
      <c r="P24" s="473">
        <v>1</v>
      </c>
      <c r="Q24" s="474">
        <v>1</v>
      </c>
      <c r="R24" s="459">
        <v>0</v>
      </c>
      <c r="S24" s="475">
        <v>0</v>
      </c>
      <c r="T24" s="458">
        <v>0</v>
      </c>
      <c r="U24" s="476" t="s">
        <v>1246</v>
      </c>
      <c r="V24" s="320" t="str">
        <f t="shared" si="0"/>
        <v/>
      </c>
      <c r="W24" s="320" t="str">
        <f t="shared" si="1"/>
        <v/>
      </c>
      <c r="X24" s="320" t="str">
        <f t="shared" si="2"/>
        <v/>
      </c>
      <c r="Y24" s="320" t="str">
        <f t="shared" si="3"/>
        <v>ü</v>
      </c>
    </row>
    <row r="25" spans="1:25" s="104" customFormat="1" ht="27.75" customHeight="1">
      <c r="A25" s="458">
        <f t="shared" si="4"/>
        <v>15</v>
      </c>
      <c r="B25" s="459">
        <v>1</v>
      </c>
      <c r="C25" s="460"/>
      <c r="D25" s="489" t="s">
        <v>1430</v>
      </c>
      <c r="E25" s="477">
        <v>11000000</v>
      </c>
      <c r="F25" s="458" t="s">
        <v>1249</v>
      </c>
      <c r="G25" s="459">
        <v>1</v>
      </c>
      <c r="H25" s="473">
        <v>0</v>
      </c>
      <c r="I25" s="473">
        <v>0</v>
      </c>
      <c r="J25" s="473">
        <v>0</v>
      </c>
      <c r="K25" s="474">
        <v>0</v>
      </c>
      <c r="L25" s="459">
        <v>1</v>
      </c>
      <c r="M25" s="473">
        <v>1</v>
      </c>
      <c r="N25" s="474">
        <v>1</v>
      </c>
      <c r="O25" s="459">
        <v>0</v>
      </c>
      <c r="P25" s="473">
        <v>1</v>
      </c>
      <c r="Q25" s="474">
        <v>1</v>
      </c>
      <c r="R25" s="459">
        <v>0</v>
      </c>
      <c r="S25" s="475">
        <v>0</v>
      </c>
      <c r="T25" s="458">
        <v>0</v>
      </c>
      <c r="U25" s="476" t="s">
        <v>1246</v>
      </c>
      <c r="V25" s="320" t="str">
        <f t="shared" si="0"/>
        <v/>
      </c>
      <c r="W25" s="320" t="str">
        <f t="shared" si="1"/>
        <v/>
      </c>
      <c r="X25" s="320" t="str">
        <f t="shared" si="2"/>
        <v/>
      </c>
      <c r="Y25" s="320" t="str">
        <f t="shared" si="3"/>
        <v>ü</v>
      </c>
    </row>
    <row r="26" spans="1:25" s="104" customFormat="1" ht="28.5">
      <c r="A26" s="458"/>
      <c r="B26" s="459"/>
      <c r="C26" s="460" t="s">
        <v>1431</v>
      </c>
      <c r="D26" s="401" t="s">
        <v>635</v>
      </c>
      <c r="E26" s="487">
        <v>19377400</v>
      </c>
      <c r="F26" s="458"/>
      <c r="G26" s="459"/>
      <c r="H26" s="473"/>
      <c r="I26" s="473"/>
      <c r="J26" s="473"/>
      <c r="K26" s="474"/>
      <c r="L26" s="459"/>
      <c r="M26" s="473"/>
      <c r="N26" s="474"/>
      <c r="O26" s="459"/>
      <c r="P26" s="473"/>
      <c r="Q26" s="474"/>
      <c r="R26" s="459"/>
      <c r="S26" s="475"/>
      <c r="T26" s="458"/>
      <c r="U26" s="476"/>
      <c r="V26" s="320" t="str">
        <f t="shared" si="0"/>
        <v/>
      </c>
      <c r="W26" s="320" t="str">
        <f t="shared" si="1"/>
        <v/>
      </c>
      <c r="X26" s="320" t="str">
        <f t="shared" si="2"/>
        <v/>
      </c>
      <c r="Y26" s="320" t="str">
        <f t="shared" si="3"/>
        <v/>
      </c>
    </row>
    <row r="27" spans="1:25" s="104" customFormat="1" ht="27.75" customHeight="1">
      <c r="A27" s="458">
        <v>16</v>
      </c>
      <c r="B27" s="459">
        <v>2</v>
      </c>
      <c r="C27" s="460"/>
      <c r="D27" s="461" t="s">
        <v>1432</v>
      </c>
      <c r="E27" s="491">
        <v>7243000</v>
      </c>
      <c r="F27" s="463" t="s">
        <v>1249</v>
      </c>
      <c r="G27" s="464">
        <v>1</v>
      </c>
      <c r="H27" s="465">
        <v>0</v>
      </c>
      <c r="I27" s="465">
        <v>0</v>
      </c>
      <c r="J27" s="465">
        <v>0</v>
      </c>
      <c r="K27" s="466">
        <v>0</v>
      </c>
      <c r="L27" s="464">
        <v>1</v>
      </c>
      <c r="M27" s="465">
        <v>1</v>
      </c>
      <c r="N27" s="466">
        <v>1</v>
      </c>
      <c r="O27" s="464">
        <v>0</v>
      </c>
      <c r="P27" s="465">
        <v>1</v>
      </c>
      <c r="Q27" s="466">
        <v>1</v>
      </c>
      <c r="R27" s="464">
        <v>0</v>
      </c>
      <c r="S27" s="467">
        <v>0</v>
      </c>
      <c r="T27" s="463">
        <v>0</v>
      </c>
      <c r="U27" s="468" t="s">
        <v>1512</v>
      </c>
      <c r="V27" s="320" t="str">
        <f t="shared" si="0"/>
        <v/>
      </c>
      <c r="W27" s="320" t="str">
        <f t="shared" si="1"/>
        <v/>
      </c>
      <c r="X27" s="320" t="str">
        <f t="shared" si="2"/>
        <v/>
      </c>
      <c r="Y27" s="320" t="str">
        <f t="shared" si="3"/>
        <v>ü</v>
      </c>
    </row>
    <row r="28" spans="1:25" s="104" customFormat="1" ht="27.75" customHeight="1">
      <c r="A28" s="458">
        <f t="shared" ref="A28:A33" si="5">A27+1</f>
        <v>17</v>
      </c>
      <c r="B28" s="459">
        <v>2</v>
      </c>
      <c r="C28" s="460"/>
      <c r="D28" s="461" t="s">
        <v>1433</v>
      </c>
      <c r="E28" s="477">
        <v>5000000</v>
      </c>
      <c r="F28" s="458" t="s">
        <v>1249</v>
      </c>
      <c r="G28" s="459">
        <v>1</v>
      </c>
      <c r="H28" s="473">
        <v>0</v>
      </c>
      <c r="I28" s="473">
        <v>0</v>
      </c>
      <c r="J28" s="473">
        <v>0</v>
      </c>
      <c r="K28" s="474">
        <v>0</v>
      </c>
      <c r="L28" s="459">
        <v>1</v>
      </c>
      <c r="M28" s="473">
        <v>1</v>
      </c>
      <c r="N28" s="474">
        <v>1</v>
      </c>
      <c r="O28" s="459">
        <v>0</v>
      </c>
      <c r="P28" s="473">
        <v>1</v>
      </c>
      <c r="Q28" s="474">
        <v>1</v>
      </c>
      <c r="R28" s="459">
        <v>0</v>
      </c>
      <c r="S28" s="475">
        <v>0</v>
      </c>
      <c r="T28" s="458">
        <v>0</v>
      </c>
      <c r="U28" s="476" t="s">
        <v>1245</v>
      </c>
      <c r="V28" s="320" t="str">
        <f t="shared" si="0"/>
        <v/>
      </c>
      <c r="W28" s="320" t="str">
        <f t="shared" si="1"/>
        <v/>
      </c>
      <c r="X28" s="320" t="str">
        <f t="shared" si="2"/>
        <v/>
      </c>
      <c r="Y28" s="320" t="str">
        <f t="shared" si="3"/>
        <v>ü</v>
      </c>
    </row>
    <row r="29" spans="1:25" s="104" customFormat="1" ht="27.75" customHeight="1">
      <c r="A29" s="458">
        <f t="shared" si="5"/>
        <v>18</v>
      </c>
      <c r="B29" s="459">
        <v>2</v>
      </c>
      <c r="C29" s="460"/>
      <c r="D29" s="461" t="s">
        <v>1434</v>
      </c>
      <c r="E29" s="477">
        <v>4500000</v>
      </c>
      <c r="F29" s="458" t="s">
        <v>1249</v>
      </c>
      <c r="G29" s="459">
        <v>1</v>
      </c>
      <c r="H29" s="473">
        <v>0</v>
      </c>
      <c r="I29" s="473">
        <v>0</v>
      </c>
      <c r="J29" s="473">
        <v>0</v>
      </c>
      <c r="K29" s="474">
        <v>0</v>
      </c>
      <c r="L29" s="459">
        <v>1</v>
      </c>
      <c r="M29" s="473">
        <v>1</v>
      </c>
      <c r="N29" s="474">
        <v>1</v>
      </c>
      <c r="O29" s="459">
        <v>0</v>
      </c>
      <c r="P29" s="473">
        <v>1</v>
      </c>
      <c r="Q29" s="474">
        <v>1</v>
      </c>
      <c r="R29" s="459">
        <v>0</v>
      </c>
      <c r="S29" s="475">
        <v>0</v>
      </c>
      <c r="T29" s="458">
        <v>0</v>
      </c>
      <c r="U29" s="476" t="s">
        <v>1512</v>
      </c>
      <c r="V29" s="320" t="str">
        <f t="shared" si="0"/>
        <v/>
      </c>
      <c r="W29" s="320" t="str">
        <f t="shared" si="1"/>
        <v/>
      </c>
      <c r="X29" s="320" t="str">
        <f t="shared" si="2"/>
        <v/>
      </c>
      <c r="Y29" s="320" t="str">
        <f t="shared" si="3"/>
        <v>ü</v>
      </c>
    </row>
    <row r="30" spans="1:25" s="104" customFormat="1" ht="27.75" customHeight="1">
      <c r="A30" s="458">
        <f t="shared" si="5"/>
        <v>19</v>
      </c>
      <c r="B30" s="459">
        <v>2</v>
      </c>
      <c r="C30" s="460"/>
      <c r="D30" s="461" t="s">
        <v>1435</v>
      </c>
      <c r="E30" s="491">
        <v>134400</v>
      </c>
      <c r="F30" s="463" t="s">
        <v>1250</v>
      </c>
      <c r="G30" s="464">
        <v>1</v>
      </c>
      <c r="H30" s="465">
        <v>1</v>
      </c>
      <c r="I30" s="465">
        <v>0</v>
      </c>
      <c r="J30" s="465">
        <v>0</v>
      </c>
      <c r="K30" s="465">
        <v>0</v>
      </c>
      <c r="L30" s="464">
        <v>1</v>
      </c>
      <c r="M30" s="465">
        <v>1</v>
      </c>
      <c r="N30" s="466">
        <v>1</v>
      </c>
      <c r="O30" s="464">
        <v>0</v>
      </c>
      <c r="P30" s="465">
        <v>1</v>
      </c>
      <c r="Q30" s="467">
        <v>1</v>
      </c>
      <c r="R30" s="492">
        <v>1</v>
      </c>
      <c r="S30" s="467">
        <v>1</v>
      </c>
      <c r="T30" s="463">
        <v>1</v>
      </c>
      <c r="U30" s="468" t="s">
        <v>1545</v>
      </c>
      <c r="V30" s="320" t="str">
        <f t="shared" si="0"/>
        <v>ü</v>
      </c>
      <c r="W30" s="320" t="str">
        <f t="shared" si="1"/>
        <v/>
      </c>
      <c r="X30" s="320" t="str">
        <f t="shared" si="2"/>
        <v/>
      </c>
      <c r="Y30" s="320" t="str">
        <f t="shared" si="3"/>
        <v/>
      </c>
    </row>
    <row r="31" spans="1:25" s="104" customFormat="1" ht="27.75" customHeight="1">
      <c r="A31" s="458">
        <f t="shared" si="5"/>
        <v>20</v>
      </c>
      <c r="B31" s="459">
        <v>2</v>
      </c>
      <c r="C31" s="460"/>
      <c r="D31" s="461" t="s">
        <v>1436</v>
      </c>
      <c r="E31" s="491">
        <v>1500000</v>
      </c>
      <c r="F31" s="463" t="s">
        <v>1249</v>
      </c>
      <c r="G31" s="464">
        <v>1</v>
      </c>
      <c r="H31" s="465">
        <v>0</v>
      </c>
      <c r="I31" s="465">
        <v>0</v>
      </c>
      <c r="J31" s="465">
        <v>0</v>
      </c>
      <c r="K31" s="466">
        <v>0</v>
      </c>
      <c r="L31" s="464">
        <v>1</v>
      </c>
      <c r="M31" s="465">
        <v>1</v>
      </c>
      <c r="N31" s="466">
        <v>1</v>
      </c>
      <c r="O31" s="464">
        <v>0</v>
      </c>
      <c r="P31" s="465">
        <v>1</v>
      </c>
      <c r="Q31" s="466">
        <v>1</v>
      </c>
      <c r="R31" s="464">
        <v>0</v>
      </c>
      <c r="S31" s="467">
        <v>0</v>
      </c>
      <c r="T31" s="463">
        <v>0</v>
      </c>
      <c r="U31" s="468" t="s">
        <v>1246</v>
      </c>
      <c r="V31" s="320" t="str">
        <f t="shared" si="0"/>
        <v/>
      </c>
      <c r="W31" s="320" t="str">
        <f t="shared" si="1"/>
        <v/>
      </c>
      <c r="X31" s="320" t="str">
        <f t="shared" si="2"/>
        <v/>
      </c>
      <c r="Y31" s="320" t="str">
        <f t="shared" si="3"/>
        <v>ü</v>
      </c>
    </row>
    <row r="32" spans="1:25" s="104" customFormat="1" ht="27.75" customHeight="1">
      <c r="A32" s="458">
        <f t="shared" si="5"/>
        <v>21</v>
      </c>
      <c r="B32" s="459">
        <v>2</v>
      </c>
      <c r="C32" s="460"/>
      <c r="D32" s="461" t="s">
        <v>1437</v>
      </c>
      <c r="E32" s="491">
        <v>500000</v>
      </c>
      <c r="F32" s="463" t="s">
        <v>1249</v>
      </c>
      <c r="G32" s="464">
        <v>1</v>
      </c>
      <c r="H32" s="465">
        <v>0</v>
      </c>
      <c r="I32" s="465">
        <v>0</v>
      </c>
      <c r="J32" s="465">
        <v>0</v>
      </c>
      <c r="K32" s="466">
        <v>0</v>
      </c>
      <c r="L32" s="464">
        <v>1</v>
      </c>
      <c r="M32" s="465">
        <v>1</v>
      </c>
      <c r="N32" s="466">
        <v>1</v>
      </c>
      <c r="O32" s="464">
        <v>0</v>
      </c>
      <c r="P32" s="465">
        <v>1</v>
      </c>
      <c r="Q32" s="466">
        <v>1</v>
      </c>
      <c r="R32" s="464">
        <v>0</v>
      </c>
      <c r="S32" s="467">
        <v>0</v>
      </c>
      <c r="T32" s="463">
        <v>0</v>
      </c>
      <c r="U32" s="468" t="s">
        <v>1512</v>
      </c>
      <c r="V32" s="320" t="str">
        <f t="shared" si="0"/>
        <v/>
      </c>
      <c r="W32" s="320" t="str">
        <f t="shared" si="1"/>
        <v/>
      </c>
      <c r="X32" s="320" t="str">
        <f t="shared" si="2"/>
        <v/>
      </c>
      <c r="Y32" s="320" t="str">
        <f t="shared" si="3"/>
        <v>ü</v>
      </c>
    </row>
    <row r="33" spans="1:25" s="104" customFormat="1" ht="27.75" customHeight="1">
      <c r="A33" s="458">
        <f t="shared" si="5"/>
        <v>22</v>
      </c>
      <c r="B33" s="459">
        <v>2</v>
      </c>
      <c r="C33" s="460"/>
      <c r="D33" s="461" t="s">
        <v>1438</v>
      </c>
      <c r="E33" s="491">
        <v>500000</v>
      </c>
      <c r="F33" s="463" t="s">
        <v>1249</v>
      </c>
      <c r="G33" s="464">
        <v>1</v>
      </c>
      <c r="H33" s="465">
        <v>0</v>
      </c>
      <c r="I33" s="465">
        <v>0</v>
      </c>
      <c r="J33" s="465">
        <v>0</v>
      </c>
      <c r="K33" s="466">
        <v>0</v>
      </c>
      <c r="L33" s="464">
        <v>1</v>
      </c>
      <c r="M33" s="465">
        <v>1</v>
      </c>
      <c r="N33" s="466">
        <v>1</v>
      </c>
      <c r="O33" s="464">
        <v>0</v>
      </c>
      <c r="P33" s="465">
        <v>1</v>
      </c>
      <c r="Q33" s="466">
        <v>1</v>
      </c>
      <c r="R33" s="464">
        <v>0</v>
      </c>
      <c r="S33" s="467">
        <v>0</v>
      </c>
      <c r="T33" s="463">
        <v>0</v>
      </c>
      <c r="U33" s="468" t="s">
        <v>1512</v>
      </c>
      <c r="V33" s="320" t="str">
        <f t="shared" si="0"/>
        <v/>
      </c>
      <c r="W33" s="320" t="str">
        <f t="shared" si="1"/>
        <v/>
      </c>
      <c r="X33" s="320" t="str">
        <f t="shared" si="2"/>
        <v/>
      </c>
      <c r="Y33" s="320" t="str">
        <f t="shared" si="3"/>
        <v>ü</v>
      </c>
    </row>
    <row r="34" spans="1:25" s="104" customFormat="1" ht="27.75" customHeight="1">
      <c r="A34" s="458"/>
      <c r="B34" s="459"/>
      <c r="C34" s="460"/>
      <c r="D34" s="401" t="s">
        <v>1439</v>
      </c>
      <c r="E34" s="487">
        <v>8700000</v>
      </c>
      <c r="F34" s="458"/>
      <c r="G34" s="459"/>
      <c r="H34" s="473"/>
      <c r="I34" s="473"/>
      <c r="J34" s="473"/>
      <c r="K34" s="474"/>
      <c r="L34" s="459"/>
      <c r="M34" s="473"/>
      <c r="N34" s="474"/>
      <c r="O34" s="459"/>
      <c r="P34" s="473"/>
      <c r="Q34" s="474"/>
      <c r="R34" s="459"/>
      <c r="S34" s="475"/>
      <c r="T34" s="458"/>
      <c r="U34" s="476"/>
      <c r="V34" s="320" t="str">
        <f t="shared" si="0"/>
        <v/>
      </c>
      <c r="W34" s="320" t="str">
        <f t="shared" si="1"/>
        <v/>
      </c>
      <c r="X34" s="320" t="str">
        <f t="shared" si="2"/>
        <v/>
      </c>
      <c r="Y34" s="320" t="str">
        <f t="shared" si="3"/>
        <v/>
      </c>
    </row>
    <row r="35" spans="1:25" s="104" customFormat="1" ht="27.75" customHeight="1">
      <c r="A35" s="458">
        <v>23</v>
      </c>
      <c r="B35" s="459">
        <v>2</v>
      </c>
      <c r="C35" s="460"/>
      <c r="D35" s="485" t="s">
        <v>1440</v>
      </c>
      <c r="E35" s="477">
        <v>4000000</v>
      </c>
      <c r="F35" s="458" t="s">
        <v>1249</v>
      </c>
      <c r="G35" s="459">
        <v>1</v>
      </c>
      <c r="H35" s="473">
        <v>0</v>
      </c>
      <c r="I35" s="473">
        <v>0</v>
      </c>
      <c r="J35" s="473">
        <v>0</v>
      </c>
      <c r="K35" s="474">
        <v>0</v>
      </c>
      <c r="L35" s="459">
        <v>1</v>
      </c>
      <c r="M35" s="473">
        <v>1</v>
      </c>
      <c r="N35" s="474">
        <v>1</v>
      </c>
      <c r="O35" s="459">
        <v>0</v>
      </c>
      <c r="P35" s="473">
        <v>1</v>
      </c>
      <c r="Q35" s="474">
        <v>1</v>
      </c>
      <c r="R35" s="459">
        <v>0</v>
      </c>
      <c r="S35" s="475">
        <v>0</v>
      </c>
      <c r="T35" s="458">
        <v>0</v>
      </c>
      <c r="U35" s="476" t="s">
        <v>1546</v>
      </c>
      <c r="V35" s="320" t="str">
        <f t="shared" si="0"/>
        <v/>
      </c>
      <c r="W35" s="320" t="str">
        <f t="shared" si="1"/>
        <v/>
      </c>
      <c r="X35" s="320" t="str">
        <f t="shared" si="2"/>
        <v/>
      </c>
      <c r="Y35" s="320" t="str">
        <f t="shared" si="3"/>
        <v>ü</v>
      </c>
    </row>
    <row r="36" spans="1:25" s="104" customFormat="1" ht="27.75" customHeight="1">
      <c r="A36" s="458">
        <f>A35+1</f>
        <v>24</v>
      </c>
      <c r="B36" s="459">
        <v>2</v>
      </c>
      <c r="C36" s="460"/>
      <c r="D36" s="485" t="s">
        <v>690</v>
      </c>
      <c r="E36" s="477">
        <v>2100000</v>
      </c>
      <c r="F36" s="458" t="s">
        <v>1250</v>
      </c>
      <c r="G36" s="459">
        <v>1</v>
      </c>
      <c r="H36" s="473">
        <v>1</v>
      </c>
      <c r="I36" s="473">
        <v>0</v>
      </c>
      <c r="J36" s="473">
        <v>0</v>
      </c>
      <c r="K36" s="473">
        <v>0</v>
      </c>
      <c r="L36" s="459">
        <v>1</v>
      </c>
      <c r="M36" s="473">
        <v>1</v>
      </c>
      <c r="N36" s="474">
        <v>1</v>
      </c>
      <c r="O36" s="459">
        <v>0</v>
      </c>
      <c r="P36" s="473">
        <v>1</v>
      </c>
      <c r="Q36" s="475">
        <v>1</v>
      </c>
      <c r="R36" s="490">
        <v>1</v>
      </c>
      <c r="S36" s="475">
        <v>1</v>
      </c>
      <c r="T36" s="458">
        <v>1</v>
      </c>
      <c r="U36" s="476" t="s">
        <v>1547</v>
      </c>
      <c r="V36" s="320" t="str">
        <f t="shared" si="0"/>
        <v>ü</v>
      </c>
      <c r="W36" s="320" t="str">
        <f t="shared" si="1"/>
        <v/>
      </c>
      <c r="X36" s="320" t="str">
        <f t="shared" si="2"/>
        <v/>
      </c>
      <c r="Y36" s="320" t="str">
        <f t="shared" si="3"/>
        <v/>
      </c>
    </row>
    <row r="37" spans="1:25" s="104" customFormat="1" ht="27.75" customHeight="1">
      <c r="A37" s="458">
        <f>A36+1</f>
        <v>25</v>
      </c>
      <c r="B37" s="459">
        <v>2</v>
      </c>
      <c r="C37" s="460"/>
      <c r="D37" s="485" t="s">
        <v>691</v>
      </c>
      <c r="E37" s="491">
        <v>2600000</v>
      </c>
      <c r="F37" s="463" t="s">
        <v>1249</v>
      </c>
      <c r="G37" s="464">
        <v>1</v>
      </c>
      <c r="H37" s="465">
        <v>0</v>
      </c>
      <c r="I37" s="465">
        <v>0</v>
      </c>
      <c r="J37" s="465">
        <v>0</v>
      </c>
      <c r="K37" s="466">
        <v>0</v>
      </c>
      <c r="L37" s="464">
        <v>1</v>
      </c>
      <c r="M37" s="465">
        <v>1</v>
      </c>
      <c r="N37" s="466">
        <v>1</v>
      </c>
      <c r="O37" s="464">
        <v>0</v>
      </c>
      <c r="P37" s="465">
        <v>1</v>
      </c>
      <c r="Q37" s="466">
        <v>1</v>
      </c>
      <c r="R37" s="464">
        <v>0</v>
      </c>
      <c r="S37" s="467">
        <v>0</v>
      </c>
      <c r="T37" s="463">
        <v>0</v>
      </c>
      <c r="U37" s="468" t="s">
        <v>1548</v>
      </c>
      <c r="V37" s="320" t="str">
        <f t="shared" si="0"/>
        <v/>
      </c>
      <c r="W37" s="320" t="str">
        <f t="shared" si="1"/>
        <v/>
      </c>
      <c r="X37" s="320" t="str">
        <f t="shared" si="2"/>
        <v/>
      </c>
      <c r="Y37" s="320" t="str">
        <f t="shared" si="3"/>
        <v>ü</v>
      </c>
    </row>
    <row r="38" spans="1:25" s="104" customFormat="1" ht="28.5">
      <c r="A38" s="458"/>
      <c r="B38" s="459"/>
      <c r="C38" s="460" t="s">
        <v>692</v>
      </c>
      <c r="D38" s="401" t="s">
        <v>693</v>
      </c>
      <c r="E38" s="487">
        <v>24783000</v>
      </c>
      <c r="F38" s="458"/>
      <c r="G38" s="459"/>
      <c r="H38" s="473"/>
      <c r="I38" s="473"/>
      <c r="J38" s="473"/>
      <c r="K38" s="474"/>
      <c r="L38" s="459"/>
      <c r="M38" s="473"/>
      <c r="N38" s="474"/>
      <c r="O38" s="459"/>
      <c r="P38" s="473"/>
      <c r="Q38" s="474"/>
      <c r="R38" s="459"/>
      <c r="S38" s="475"/>
      <c r="T38" s="458"/>
      <c r="U38" s="476"/>
      <c r="V38" s="320" t="str">
        <f t="shared" si="0"/>
        <v/>
      </c>
      <c r="W38" s="320" t="str">
        <f t="shared" si="1"/>
        <v/>
      </c>
      <c r="X38" s="320" t="str">
        <f t="shared" si="2"/>
        <v/>
      </c>
      <c r="Y38" s="320" t="str">
        <f t="shared" si="3"/>
        <v/>
      </c>
    </row>
    <row r="39" spans="1:25" s="104" customFormat="1" ht="27.75" customHeight="1">
      <c r="A39" s="458">
        <v>26</v>
      </c>
      <c r="B39" s="459">
        <v>3</v>
      </c>
      <c r="C39" s="460"/>
      <c r="D39" s="461" t="s">
        <v>694</v>
      </c>
      <c r="E39" s="491">
        <v>6245000</v>
      </c>
      <c r="F39" s="463" t="s">
        <v>1249</v>
      </c>
      <c r="G39" s="464">
        <v>1</v>
      </c>
      <c r="H39" s="465">
        <v>0</v>
      </c>
      <c r="I39" s="465">
        <v>0</v>
      </c>
      <c r="J39" s="465">
        <v>0</v>
      </c>
      <c r="K39" s="466">
        <v>0</v>
      </c>
      <c r="L39" s="464">
        <v>1</v>
      </c>
      <c r="M39" s="465">
        <v>1</v>
      </c>
      <c r="N39" s="466">
        <v>1</v>
      </c>
      <c r="O39" s="464">
        <v>0</v>
      </c>
      <c r="P39" s="465">
        <v>1</v>
      </c>
      <c r="Q39" s="466">
        <v>1</v>
      </c>
      <c r="R39" s="464">
        <v>0</v>
      </c>
      <c r="S39" s="467">
        <v>0</v>
      </c>
      <c r="T39" s="463">
        <v>0</v>
      </c>
      <c r="U39" s="468" t="s">
        <v>2064</v>
      </c>
      <c r="V39" s="320" t="str">
        <f t="shared" si="0"/>
        <v/>
      </c>
      <c r="W39" s="320" t="str">
        <f t="shared" si="1"/>
        <v/>
      </c>
      <c r="X39" s="320" t="str">
        <f t="shared" si="2"/>
        <v/>
      </c>
      <c r="Y39" s="320" t="str">
        <f t="shared" si="3"/>
        <v>ü</v>
      </c>
    </row>
    <row r="40" spans="1:25" s="104" customFormat="1" ht="27.75" customHeight="1">
      <c r="A40" s="458">
        <f t="shared" ref="A40:A46" si="6">A39+1</f>
        <v>27</v>
      </c>
      <c r="B40" s="459">
        <v>3</v>
      </c>
      <c r="C40" s="460"/>
      <c r="D40" s="493" t="s">
        <v>2114</v>
      </c>
      <c r="E40" s="494">
        <v>7490000</v>
      </c>
      <c r="F40" s="458" t="s">
        <v>1249</v>
      </c>
      <c r="G40" s="459">
        <v>1</v>
      </c>
      <c r="H40" s="473">
        <v>0</v>
      </c>
      <c r="I40" s="473">
        <v>0</v>
      </c>
      <c r="J40" s="473">
        <v>0</v>
      </c>
      <c r="K40" s="474">
        <v>0</v>
      </c>
      <c r="L40" s="459">
        <v>1</v>
      </c>
      <c r="M40" s="473">
        <v>1</v>
      </c>
      <c r="N40" s="474">
        <v>1</v>
      </c>
      <c r="O40" s="459">
        <v>0</v>
      </c>
      <c r="P40" s="473">
        <v>1</v>
      </c>
      <c r="Q40" s="474">
        <v>1</v>
      </c>
      <c r="R40" s="459">
        <v>0</v>
      </c>
      <c r="S40" s="475">
        <v>0</v>
      </c>
      <c r="T40" s="458">
        <v>0</v>
      </c>
      <c r="U40" s="476" t="s">
        <v>2116</v>
      </c>
      <c r="V40" s="320" t="str">
        <f t="shared" ref="V40:V71" si="7">IF($F40="Y",$Z$4,"")</f>
        <v/>
      </c>
      <c r="W40" s="320" t="str">
        <f t="shared" ref="W40:W71" si="8">IF(F40="F",$Z$4,"")</f>
        <v/>
      </c>
      <c r="X40" s="320" t="str">
        <f t="shared" ref="X40:X71" si="9">IF(F40="L",$Z$4,"")</f>
        <v/>
      </c>
      <c r="Y40" s="320" t="str">
        <f t="shared" ref="Y40:Y71" si="10">IF(F40="N",$Z$4,"")</f>
        <v>ü</v>
      </c>
    </row>
    <row r="41" spans="1:25" s="104" customFormat="1" ht="27.75" customHeight="1">
      <c r="A41" s="458">
        <f t="shared" si="6"/>
        <v>28</v>
      </c>
      <c r="B41" s="459">
        <v>3</v>
      </c>
      <c r="C41" s="460"/>
      <c r="D41" s="493" t="s">
        <v>2115</v>
      </c>
      <c r="E41" s="494">
        <v>3739200</v>
      </c>
      <c r="F41" s="458" t="s">
        <v>1249</v>
      </c>
      <c r="G41" s="459">
        <v>1</v>
      </c>
      <c r="H41" s="473">
        <v>0</v>
      </c>
      <c r="I41" s="473">
        <v>0</v>
      </c>
      <c r="J41" s="473">
        <v>0</v>
      </c>
      <c r="K41" s="474">
        <v>0</v>
      </c>
      <c r="L41" s="459">
        <v>1</v>
      </c>
      <c r="M41" s="473">
        <v>1</v>
      </c>
      <c r="N41" s="474">
        <v>1</v>
      </c>
      <c r="O41" s="459">
        <v>0</v>
      </c>
      <c r="P41" s="473">
        <v>1</v>
      </c>
      <c r="Q41" s="474">
        <v>1</v>
      </c>
      <c r="R41" s="459">
        <v>0</v>
      </c>
      <c r="S41" s="475">
        <v>0</v>
      </c>
      <c r="T41" s="458">
        <v>0</v>
      </c>
      <c r="U41" s="476" t="s">
        <v>2116</v>
      </c>
      <c r="V41" s="320" t="str">
        <f t="shared" si="7"/>
        <v/>
      </c>
      <c r="W41" s="320" t="str">
        <f t="shared" si="8"/>
        <v/>
      </c>
      <c r="X41" s="320" t="str">
        <f t="shared" si="9"/>
        <v/>
      </c>
      <c r="Y41" s="320" t="str">
        <f t="shared" si="10"/>
        <v>ü</v>
      </c>
    </row>
    <row r="42" spans="1:25" s="104" customFormat="1" ht="27.75" customHeight="1">
      <c r="A42" s="458">
        <f t="shared" si="6"/>
        <v>29</v>
      </c>
      <c r="B42" s="459">
        <v>3</v>
      </c>
      <c r="C42" s="460"/>
      <c r="D42" s="461" t="s">
        <v>697</v>
      </c>
      <c r="E42" s="495">
        <v>2063600</v>
      </c>
      <c r="F42" s="463" t="s">
        <v>1249</v>
      </c>
      <c r="G42" s="464">
        <v>1</v>
      </c>
      <c r="H42" s="465">
        <v>0</v>
      </c>
      <c r="I42" s="465">
        <v>0</v>
      </c>
      <c r="J42" s="465">
        <v>0</v>
      </c>
      <c r="K42" s="466">
        <v>0</v>
      </c>
      <c r="L42" s="464">
        <v>1</v>
      </c>
      <c r="M42" s="465">
        <v>1</v>
      </c>
      <c r="N42" s="466">
        <v>1</v>
      </c>
      <c r="O42" s="464">
        <v>0</v>
      </c>
      <c r="P42" s="465">
        <v>1</v>
      </c>
      <c r="Q42" s="466">
        <v>1</v>
      </c>
      <c r="R42" s="464">
        <v>0</v>
      </c>
      <c r="S42" s="467">
        <v>0</v>
      </c>
      <c r="T42" s="463">
        <v>0</v>
      </c>
      <c r="U42" s="468" t="s">
        <v>1246</v>
      </c>
      <c r="V42" s="320" t="str">
        <f t="shared" si="7"/>
        <v/>
      </c>
      <c r="W42" s="320" t="str">
        <f t="shared" si="8"/>
        <v/>
      </c>
      <c r="X42" s="320" t="str">
        <f t="shared" si="9"/>
        <v/>
      </c>
      <c r="Y42" s="320" t="str">
        <f t="shared" si="10"/>
        <v>ü</v>
      </c>
    </row>
    <row r="43" spans="1:25" s="104" customFormat="1" ht="27.75" customHeight="1">
      <c r="A43" s="458">
        <f t="shared" si="6"/>
        <v>30</v>
      </c>
      <c r="B43" s="459">
        <v>3</v>
      </c>
      <c r="C43" s="460"/>
      <c r="D43" s="461" t="s">
        <v>698</v>
      </c>
      <c r="E43" s="495">
        <v>3286800</v>
      </c>
      <c r="F43" s="463" t="s">
        <v>1249</v>
      </c>
      <c r="G43" s="464">
        <v>1</v>
      </c>
      <c r="H43" s="465">
        <v>0</v>
      </c>
      <c r="I43" s="465">
        <v>0</v>
      </c>
      <c r="J43" s="465">
        <v>0</v>
      </c>
      <c r="K43" s="466">
        <v>0</v>
      </c>
      <c r="L43" s="464">
        <v>1</v>
      </c>
      <c r="M43" s="465">
        <v>1</v>
      </c>
      <c r="N43" s="466">
        <v>1</v>
      </c>
      <c r="O43" s="464">
        <v>0</v>
      </c>
      <c r="P43" s="465">
        <v>1</v>
      </c>
      <c r="Q43" s="466">
        <v>1</v>
      </c>
      <c r="R43" s="464">
        <v>0</v>
      </c>
      <c r="S43" s="467">
        <v>0</v>
      </c>
      <c r="T43" s="463">
        <v>0</v>
      </c>
      <c r="U43" s="468" t="s">
        <v>1246</v>
      </c>
      <c r="V43" s="320" t="str">
        <f t="shared" si="7"/>
        <v/>
      </c>
      <c r="W43" s="320" t="str">
        <f t="shared" si="8"/>
        <v/>
      </c>
      <c r="X43" s="320" t="str">
        <f t="shared" si="9"/>
        <v/>
      </c>
      <c r="Y43" s="320" t="str">
        <f t="shared" si="10"/>
        <v>ü</v>
      </c>
    </row>
    <row r="44" spans="1:25" s="104" customFormat="1" ht="27.75" customHeight="1">
      <c r="A44" s="458">
        <f t="shared" si="6"/>
        <v>31</v>
      </c>
      <c r="B44" s="459">
        <v>3</v>
      </c>
      <c r="C44" s="460"/>
      <c r="D44" s="461" t="s">
        <v>699</v>
      </c>
      <c r="E44" s="495">
        <v>758400</v>
      </c>
      <c r="F44" s="463" t="s">
        <v>1249</v>
      </c>
      <c r="G44" s="464">
        <v>1</v>
      </c>
      <c r="H44" s="465">
        <v>0</v>
      </c>
      <c r="I44" s="465">
        <v>0</v>
      </c>
      <c r="J44" s="465">
        <v>0</v>
      </c>
      <c r="K44" s="466">
        <v>0</v>
      </c>
      <c r="L44" s="464">
        <v>1</v>
      </c>
      <c r="M44" s="465">
        <v>1</v>
      </c>
      <c r="N44" s="466">
        <v>1</v>
      </c>
      <c r="O44" s="464">
        <v>0</v>
      </c>
      <c r="P44" s="465">
        <v>1</v>
      </c>
      <c r="Q44" s="466">
        <v>1</v>
      </c>
      <c r="R44" s="464">
        <v>0</v>
      </c>
      <c r="S44" s="467">
        <v>0</v>
      </c>
      <c r="T44" s="463">
        <v>0</v>
      </c>
      <c r="U44" s="468" t="s">
        <v>1246</v>
      </c>
      <c r="V44" s="320" t="str">
        <f t="shared" si="7"/>
        <v/>
      </c>
      <c r="W44" s="320" t="str">
        <f t="shared" si="8"/>
        <v/>
      </c>
      <c r="X44" s="320" t="str">
        <f t="shared" si="9"/>
        <v/>
      </c>
      <c r="Y44" s="320" t="str">
        <f t="shared" si="10"/>
        <v>ü</v>
      </c>
    </row>
    <row r="45" spans="1:25" s="104" customFormat="1" ht="27.75" customHeight="1">
      <c r="A45" s="458">
        <f t="shared" si="6"/>
        <v>32</v>
      </c>
      <c r="B45" s="459">
        <v>3</v>
      </c>
      <c r="C45" s="460"/>
      <c r="D45" s="493" t="s">
        <v>700</v>
      </c>
      <c r="E45" s="496">
        <v>1150000</v>
      </c>
      <c r="F45" s="463" t="s">
        <v>1248</v>
      </c>
      <c r="G45" s="464">
        <v>1</v>
      </c>
      <c r="H45" s="465">
        <v>1</v>
      </c>
      <c r="I45" s="465">
        <v>0</v>
      </c>
      <c r="J45" s="465">
        <v>0</v>
      </c>
      <c r="K45" s="466">
        <v>0</v>
      </c>
      <c r="L45" s="464">
        <v>1</v>
      </c>
      <c r="M45" s="465">
        <v>1</v>
      </c>
      <c r="N45" s="466">
        <v>1</v>
      </c>
      <c r="O45" s="464">
        <v>0</v>
      </c>
      <c r="P45" s="465">
        <v>1</v>
      </c>
      <c r="Q45" s="466">
        <v>1</v>
      </c>
      <c r="R45" s="464">
        <v>1</v>
      </c>
      <c r="S45" s="467">
        <v>1</v>
      </c>
      <c r="T45" s="463">
        <v>1</v>
      </c>
      <c r="U45" s="497" t="s">
        <v>204</v>
      </c>
      <c r="V45" s="320" t="str">
        <f t="shared" si="7"/>
        <v/>
      </c>
      <c r="W45" s="320" t="str">
        <f t="shared" si="8"/>
        <v>ü</v>
      </c>
      <c r="X45" s="320" t="str">
        <f t="shared" si="9"/>
        <v/>
      </c>
      <c r="Y45" s="320" t="str">
        <f t="shared" si="10"/>
        <v/>
      </c>
    </row>
    <row r="46" spans="1:25" s="104" customFormat="1" ht="27.75" customHeight="1">
      <c r="A46" s="458">
        <f t="shared" si="6"/>
        <v>33</v>
      </c>
      <c r="B46" s="459">
        <v>3</v>
      </c>
      <c r="C46" s="460"/>
      <c r="D46" s="461" t="s">
        <v>701</v>
      </c>
      <c r="E46" s="495">
        <v>50000</v>
      </c>
      <c r="F46" s="463" t="s">
        <v>1249</v>
      </c>
      <c r="G46" s="464">
        <v>1</v>
      </c>
      <c r="H46" s="465">
        <v>0</v>
      </c>
      <c r="I46" s="465">
        <v>0</v>
      </c>
      <c r="J46" s="465">
        <v>0</v>
      </c>
      <c r="K46" s="466">
        <v>0</v>
      </c>
      <c r="L46" s="464">
        <v>1</v>
      </c>
      <c r="M46" s="465">
        <v>1</v>
      </c>
      <c r="N46" s="466">
        <v>1</v>
      </c>
      <c r="O46" s="464">
        <v>0</v>
      </c>
      <c r="P46" s="465">
        <v>1</v>
      </c>
      <c r="Q46" s="466">
        <v>1</v>
      </c>
      <c r="R46" s="464">
        <v>0</v>
      </c>
      <c r="S46" s="467">
        <v>0</v>
      </c>
      <c r="T46" s="463">
        <v>0</v>
      </c>
      <c r="U46" s="468" t="s">
        <v>1549</v>
      </c>
      <c r="V46" s="320" t="str">
        <f t="shared" si="7"/>
        <v/>
      </c>
      <c r="W46" s="320" t="str">
        <f t="shared" si="8"/>
        <v/>
      </c>
      <c r="X46" s="320" t="str">
        <f t="shared" si="9"/>
        <v/>
      </c>
      <c r="Y46" s="320" t="str">
        <f t="shared" si="10"/>
        <v>ü</v>
      </c>
    </row>
    <row r="47" spans="1:25" s="104" customFormat="1" ht="42.75">
      <c r="A47" s="458"/>
      <c r="B47" s="459"/>
      <c r="C47" s="498" t="s">
        <v>634</v>
      </c>
      <c r="D47" s="401" t="s">
        <v>702</v>
      </c>
      <c r="E47" s="487">
        <v>42478250</v>
      </c>
      <c r="F47" s="458"/>
      <c r="G47" s="459"/>
      <c r="H47" s="473"/>
      <c r="I47" s="473"/>
      <c r="J47" s="473"/>
      <c r="K47" s="474"/>
      <c r="L47" s="459"/>
      <c r="M47" s="473"/>
      <c r="N47" s="474"/>
      <c r="O47" s="459"/>
      <c r="P47" s="473"/>
      <c r="Q47" s="474"/>
      <c r="R47" s="459"/>
      <c r="S47" s="475"/>
      <c r="T47" s="458"/>
      <c r="U47" s="476"/>
      <c r="V47" s="320" t="str">
        <f t="shared" si="7"/>
        <v/>
      </c>
      <c r="W47" s="320" t="str">
        <f t="shared" si="8"/>
        <v/>
      </c>
      <c r="X47" s="320" t="str">
        <f t="shared" si="9"/>
        <v/>
      </c>
      <c r="Y47" s="320" t="str">
        <f t="shared" si="10"/>
        <v/>
      </c>
    </row>
    <row r="48" spans="1:25" s="104" customFormat="1" ht="27.75" customHeight="1">
      <c r="A48" s="458">
        <v>34</v>
      </c>
      <c r="B48" s="459">
        <v>4</v>
      </c>
      <c r="C48" s="460"/>
      <c r="D48" s="499" t="s">
        <v>703</v>
      </c>
      <c r="E48" s="494">
        <v>564600</v>
      </c>
      <c r="F48" s="458" t="s">
        <v>1248</v>
      </c>
      <c r="G48" s="459">
        <v>1</v>
      </c>
      <c r="H48" s="473">
        <v>1</v>
      </c>
      <c r="I48" s="473">
        <v>0</v>
      </c>
      <c r="J48" s="473">
        <v>0</v>
      </c>
      <c r="K48" s="474">
        <v>0</v>
      </c>
      <c r="L48" s="459">
        <v>1</v>
      </c>
      <c r="M48" s="473">
        <v>1</v>
      </c>
      <c r="N48" s="474">
        <v>1</v>
      </c>
      <c r="O48" s="459">
        <v>0</v>
      </c>
      <c r="P48" s="473">
        <v>1</v>
      </c>
      <c r="Q48" s="474">
        <v>1</v>
      </c>
      <c r="R48" s="459">
        <v>1</v>
      </c>
      <c r="S48" s="475">
        <v>1</v>
      </c>
      <c r="T48" s="458">
        <v>1</v>
      </c>
      <c r="U48" s="500" t="s">
        <v>204</v>
      </c>
      <c r="V48" s="320" t="str">
        <f t="shared" si="7"/>
        <v/>
      </c>
      <c r="W48" s="320" t="str">
        <f t="shared" si="8"/>
        <v>ü</v>
      </c>
      <c r="X48" s="320" t="str">
        <f t="shared" si="9"/>
        <v/>
      </c>
      <c r="Y48" s="320" t="str">
        <f t="shared" si="10"/>
        <v/>
      </c>
    </row>
    <row r="49" spans="1:25" s="104" customFormat="1" ht="27.75" customHeight="1">
      <c r="A49" s="458">
        <f t="shared" ref="A49:A57" si="11">A48+1</f>
        <v>35</v>
      </c>
      <c r="B49" s="459">
        <v>4</v>
      </c>
      <c r="C49" s="460"/>
      <c r="D49" s="461" t="s">
        <v>695</v>
      </c>
      <c r="E49" s="491">
        <v>1304500</v>
      </c>
      <c r="F49" s="463" t="s">
        <v>1250</v>
      </c>
      <c r="G49" s="464">
        <v>1</v>
      </c>
      <c r="H49" s="465">
        <v>1</v>
      </c>
      <c r="I49" s="465">
        <v>0</v>
      </c>
      <c r="J49" s="465">
        <v>0</v>
      </c>
      <c r="K49" s="465">
        <v>0</v>
      </c>
      <c r="L49" s="464">
        <v>1</v>
      </c>
      <c r="M49" s="465">
        <v>1</v>
      </c>
      <c r="N49" s="466">
        <v>1</v>
      </c>
      <c r="O49" s="464">
        <v>0</v>
      </c>
      <c r="P49" s="465">
        <v>1</v>
      </c>
      <c r="Q49" s="467">
        <v>1</v>
      </c>
      <c r="R49" s="492">
        <v>1</v>
      </c>
      <c r="S49" s="467">
        <v>1</v>
      </c>
      <c r="T49" s="463">
        <v>1</v>
      </c>
      <c r="U49" s="468" t="s">
        <v>1550</v>
      </c>
      <c r="V49" s="320" t="str">
        <f t="shared" si="7"/>
        <v>ü</v>
      </c>
      <c r="W49" s="320" t="str">
        <f t="shared" si="8"/>
        <v/>
      </c>
      <c r="X49" s="320" t="str">
        <f t="shared" si="9"/>
        <v/>
      </c>
      <c r="Y49" s="320" t="str">
        <f t="shared" si="10"/>
        <v/>
      </c>
    </row>
    <row r="50" spans="1:25" s="104" customFormat="1" ht="27.75" customHeight="1">
      <c r="A50" s="458">
        <f t="shared" si="11"/>
        <v>36</v>
      </c>
      <c r="B50" s="459">
        <v>4</v>
      </c>
      <c r="C50" s="460"/>
      <c r="D50" s="485" t="s">
        <v>696</v>
      </c>
      <c r="E50" s="477">
        <v>285000</v>
      </c>
      <c r="F50" s="458" t="s">
        <v>1249</v>
      </c>
      <c r="G50" s="459">
        <v>1</v>
      </c>
      <c r="H50" s="473">
        <v>0</v>
      </c>
      <c r="I50" s="473">
        <v>0</v>
      </c>
      <c r="J50" s="473">
        <v>0</v>
      </c>
      <c r="K50" s="474">
        <v>0</v>
      </c>
      <c r="L50" s="459">
        <v>1</v>
      </c>
      <c r="M50" s="473">
        <v>1</v>
      </c>
      <c r="N50" s="474">
        <v>1</v>
      </c>
      <c r="O50" s="459">
        <v>0</v>
      </c>
      <c r="P50" s="473">
        <v>1</v>
      </c>
      <c r="Q50" s="474">
        <v>1</v>
      </c>
      <c r="R50" s="459">
        <v>0</v>
      </c>
      <c r="S50" s="475">
        <v>0</v>
      </c>
      <c r="T50" s="458">
        <v>0</v>
      </c>
      <c r="U50" s="476" t="s">
        <v>2094</v>
      </c>
      <c r="V50" s="320" t="str">
        <f t="shared" si="7"/>
        <v/>
      </c>
      <c r="W50" s="320" t="str">
        <f t="shared" si="8"/>
        <v/>
      </c>
      <c r="X50" s="320" t="str">
        <f t="shared" si="9"/>
        <v/>
      </c>
      <c r="Y50" s="320" t="str">
        <f t="shared" si="10"/>
        <v>ü</v>
      </c>
    </row>
    <row r="51" spans="1:25" s="104" customFormat="1" ht="27.75" customHeight="1">
      <c r="A51" s="458">
        <f t="shared" si="11"/>
        <v>37</v>
      </c>
      <c r="B51" s="459">
        <v>4</v>
      </c>
      <c r="C51" s="460"/>
      <c r="D51" s="485" t="s">
        <v>704</v>
      </c>
      <c r="E51" s="477">
        <v>615000</v>
      </c>
      <c r="F51" s="458" t="s">
        <v>1250</v>
      </c>
      <c r="G51" s="459">
        <v>1</v>
      </c>
      <c r="H51" s="473">
        <v>1</v>
      </c>
      <c r="I51" s="473">
        <v>0</v>
      </c>
      <c r="J51" s="473">
        <v>0</v>
      </c>
      <c r="K51" s="473">
        <v>0</v>
      </c>
      <c r="L51" s="459">
        <v>1</v>
      </c>
      <c r="M51" s="473">
        <v>1</v>
      </c>
      <c r="N51" s="474">
        <v>1</v>
      </c>
      <c r="O51" s="459">
        <v>0</v>
      </c>
      <c r="P51" s="473">
        <v>1</v>
      </c>
      <c r="Q51" s="475">
        <v>1</v>
      </c>
      <c r="R51" s="490">
        <v>1</v>
      </c>
      <c r="S51" s="475">
        <v>1</v>
      </c>
      <c r="T51" s="458">
        <v>1</v>
      </c>
      <c r="U51" s="476" t="s">
        <v>1531</v>
      </c>
      <c r="V51" s="320" t="str">
        <f t="shared" si="7"/>
        <v>ü</v>
      </c>
      <c r="W51" s="320" t="str">
        <f t="shared" si="8"/>
        <v/>
      </c>
      <c r="X51" s="320" t="str">
        <f t="shared" si="9"/>
        <v/>
      </c>
      <c r="Y51" s="320" t="str">
        <f t="shared" si="10"/>
        <v/>
      </c>
    </row>
    <row r="52" spans="1:25" s="104" customFormat="1" ht="27.75" customHeight="1">
      <c r="A52" s="458">
        <f t="shared" si="11"/>
        <v>38</v>
      </c>
      <c r="B52" s="459">
        <v>4</v>
      </c>
      <c r="C52" s="460"/>
      <c r="D52" s="485" t="s">
        <v>705</v>
      </c>
      <c r="E52" s="477">
        <v>30000000</v>
      </c>
      <c r="F52" s="458" t="s">
        <v>1249</v>
      </c>
      <c r="G52" s="459">
        <v>1</v>
      </c>
      <c r="H52" s="473">
        <v>0</v>
      </c>
      <c r="I52" s="473">
        <v>0</v>
      </c>
      <c r="J52" s="473">
        <v>0</v>
      </c>
      <c r="K52" s="474">
        <v>0</v>
      </c>
      <c r="L52" s="459">
        <v>1</v>
      </c>
      <c r="M52" s="473">
        <v>1</v>
      </c>
      <c r="N52" s="474">
        <v>1</v>
      </c>
      <c r="O52" s="459">
        <v>0</v>
      </c>
      <c r="P52" s="473">
        <v>1</v>
      </c>
      <c r="Q52" s="474">
        <v>1</v>
      </c>
      <c r="R52" s="459">
        <v>0</v>
      </c>
      <c r="S52" s="475">
        <v>0</v>
      </c>
      <c r="T52" s="458">
        <v>0</v>
      </c>
      <c r="U52" s="476" t="s">
        <v>1551</v>
      </c>
      <c r="V52" s="320" t="str">
        <f t="shared" si="7"/>
        <v/>
      </c>
      <c r="W52" s="320" t="str">
        <f t="shared" si="8"/>
        <v/>
      </c>
      <c r="X52" s="320" t="str">
        <f t="shared" si="9"/>
        <v/>
      </c>
      <c r="Y52" s="320" t="str">
        <f t="shared" si="10"/>
        <v>ü</v>
      </c>
    </row>
    <row r="53" spans="1:25" s="104" customFormat="1" ht="27.75" customHeight="1">
      <c r="A53" s="458">
        <f t="shared" si="11"/>
        <v>39</v>
      </c>
      <c r="B53" s="459">
        <v>4</v>
      </c>
      <c r="C53" s="460"/>
      <c r="D53" s="461" t="s">
        <v>706</v>
      </c>
      <c r="E53" s="491">
        <v>2500000</v>
      </c>
      <c r="F53" s="463" t="s">
        <v>1250</v>
      </c>
      <c r="G53" s="464">
        <v>1</v>
      </c>
      <c r="H53" s="465">
        <v>1</v>
      </c>
      <c r="I53" s="465">
        <v>0</v>
      </c>
      <c r="J53" s="465">
        <v>0</v>
      </c>
      <c r="K53" s="465">
        <v>0</v>
      </c>
      <c r="L53" s="464">
        <v>1</v>
      </c>
      <c r="M53" s="465">
        <v>1</v>
      </c>
      <c r="N53" s="466">
        <v>1</v>
      </c>
      <c r="O53" s="464">
        <v>0</v>
      </c>
      <c r="P53" s="465">
        <v>1</v>
      </c>
      <c r="Q53" s="467">
        <v>1</v>
      </c>
      <c r="R53" s="492">
        <v>1</v>
      </c>
      <c r="S53" s="467">
        <v>1</v>
      </c>
      <c r="T53" s="463">
        <v>1</v>
      </c>
      <c r="U53" s="468" t="s">
        <v>1552</v>
      </c>
      <c r="V53" s="320" t="str">
        <f t="shared" si="7"/>
        <v>ü</v>
      </c>
      <c r="W53" s="320" t="str">
        <f t="shared" si="8"/>
        <v/>
      </c>
      <c r="X53" s="320" t="str">
        <f t="shared" si="9"/>
        <v/>
      </c>
      <c r="Y53" s="320" t="str">
        <f t="shared" si="10"/>
        <v/>
      </c>
    </row>
    <row r="54" spans="1:25" s="104" customFormat="1" ht="27.75" customHeight="1">
      <c r="A54" s="458">
        <f t="shared" si="11"/>
        <v>40</v>
      </c>
      <c r="B54" s="459">
        <v>4</v>
      </c>
      <c r="C54" s="460"/>
      <c r="D54" s="461" t="s">
        <v>707</v>
      </c>
      <c r="E54" s="491">
        <v>1250000</v>
      </c>
      <c r="F54" s="463" t="s">
        <v>1250</v>
      </c>
      <c r="G54" s="464">
        <v>1</v>
      </c>
      <c r="H54" s="465">
        <v>1</v>
      </c>
      <c r="I54" s="465">
        <v>0</v>
      </c>
      <c r="J54" s="465">
        <v>0</v>
      </c>
      <c r="K54" s="465">
        <v>0</v>
      </c>
      <c r="L54" s="464">
        <v>1</v>
      </c>
      <c r="M54" s="465">
        <v>1</v>
      </c>
      <c r="N54" s="466">
        <v>1</v>
      </c>
      <c r="O54" s="464">
        <v>0</v>
      </c>
      <c r="P54" s="465">
        <v>1</v>
      </c>
      <c r="Q54" s="467">
        <v>1</v>
      </c>
      <c r="R54" s="492">
        <v>1</v>
      </c>
      <c r="S54" s="467">
        <v>1</v>
      </c>
      <c r="T54" s="463">
        <v>1</v>
      </c>
      <c r="U54" s="468" t="s">
        <v>1553</v>
      </c>
      <c r="V54" s="320" t="str">
        <f t="shared" si="7"/>
        <v>ü</v>
      </c>
      <c r="W54" s="320" t="str">
        <f t="shared" si="8"/>
        <v/>
      </c>
      <c r="X54" s="320" t="str">
        <f t="shared" si="9"/>
        <v/>
      </c>
      <c r="Y54" s="320" t="str">
        <f t="shared" si="10"/>
        <v/>
      </c>
    </row>
    <row r="55" spans="1:25" s="104" customFormat="1" ht="27.75" customHeight="1">
      <c r="A55" s="458">
        <f t="shared" si="11"/>
        <v>41</v>
      </c>
      <c r="B55" s="459">
        <v>4</v>
      </c>
      <c r="C55" s="460"/>
      <c r="D55" s="461" t="s">
        <v>708</v>
      </c>
      <c r="E55" s="491">
        <v>3300000</v>
      </c>
      <c r="F55" s="463" t="s">
        <v>1250</v>
      </c>
      <c r="G55" s="464">
        <v>1</v>
      </c>
      <c r="H55" s="465">
        <v>1</v>
      </c>
      <c r="I55" s="465">
        <v>0</v>
      </c>
      <c r="J55" s="465">
        <v>0</v>
      </c>
      <c r="K55" s="465">
        <v>0</v>
      </c>
      <c r="L55" s="464">
        <v>1</v>
      </c>
      <c r="M55" s="465">
        <v>1</v>
      </c>
      <c r="N55" s="466">
        <v>1</v>
      </c>
      <c r="O55" s="464">
        <v>0</v>
      </c>
      <c r="P55" s="465">
        <v>1</v>
      </c>
      <c r="Q55" s="467">
        <v>1</v>
      </c>
      <c r="R55" s="492">
        <v>1</v>
      </c>
      <c r="S55" s="467">
        <v>1</v>
      </c>
      <c r="T55" s="463">
        <v>1</v>
      </c>
      <c r="U55" s="468" t="s">
        <v>1554</v>
      </c>
      <c r="V55" s="320" t="str">
        <f t="shared" si="7"/>
        <v>ü</v>
      </c>
      <c r="W55" s="320" t="str">
        <f t="shared" si="8"/>
        <v/>
      </c>
      <c r="X55" s="320" t="str">
        <f t="shared" si="9"/>
        <v/>
      </c>
      <c r="Y55" s="320" t="str">
        <f t="shared" si="10"/>
        <v/>
      </c>
    </row>
    <row r="56" spans="1:25" s="104" customFormat="1" ht="27.75" customHeight="1">
      <c r="A56" s="458">
        <f t="shared" si="11"/>
        <v>42</v>
      </c>
      <c r="B56" s="459">
        <v>4</v>
      </c>
      <c r="C56" s="460"/>
      <c r="D56" s="461" t="s">
        <v>709</v>
      </c>
      <c r="E56" s="491">
        <v>1361850</v>
      </c>
      <c r="F56" s="463" t="s">
        <v>1250</v>
      </c>
      <c r="G56" s="464">
        <v>1</v>
      </c>
      <c r="H56" s="465">
        <v>1</v>
      </c>
      <c r="I56" s="465">
        <v>0</v>
      </c>
      <c r="J56" s="465">
        <v>0</v>
      </c>
      <c r="K56" s="465">
        <v>0</v>
      </c>
      <c r="L56" s="464">
        <v>1</v>
      </c>
      <c r="M56" s="465">
        <v>1</v>
      </c>
      <c r="N56" s="466">
        <v>1</v>
      </c>
      <c r="O56" s="464">
        <v>0</v>
      </c>
      <c r="P56" s="465">
        <v>1</v>
      </c>
      <c r="Q56" s="467">
        <v>1</v>
      </c>
      <c r="R56" s="492">
        <v>1</v>
      </c>
      <c r="S56" s="467">
        <v>1</v>
      </c>
      <c r="T56" s="463">
        <v>1</v>
      </c>
      <c r="U56" s="468" t="s">
        <v>1555</v>
      </c>
      <c r="V56" s="320" t="str">
        <f t="shared" si="7"/>
        <v>ü</v>
      </c>
      <c r="W56" s="320" t="str">
        <f t="shared" si="8"/>
        <v/>
      </c>
      <c r="X56" s="320" t="str">
        <f t="shared" si="9"/>
        <v/>
      </c>
      <c r="Y56" s="320" t="str">
        <f t="shared" si="10"/>
        <v/>
      </c>
    </row>
    <row r="57" spans="1:25" s="104" customFormat="1" ht="27.75" customHeight="1">
      <c r="A57" s="458">
        <f t="shared" si="11"/>
        <v>43</v>
      </c>
      <c r="B57" s="459">
        <v>4</v>
      </c>
      <c r="C57" s="460"/>
      <c r="D57" s="493" t="s">
        <v>710</v>
      </c>
      <c r="E57" s="501">
        <v>1297300</v>
      </c>
      <c r="F57" s="463" t="s">
        <v>1248</v>
      </c>
      <c r="G57" s="464">
        <v>1</v>
      </c>
      <c r="H57" s="465">
        <v>1</v>
      </c>
      <c r="I57" s="465">
        <v>0</v>
      </c>
      <c r="J57" s="465">
        <v>0</v>
      </c>
      <c r="K57" s="466">
        <v>0</v>
      </c>
      <c r="L57" s="464">
        <v>1</v>
      </c>
      <c r="M57" s="465">
        <v>1</v>
      </c>
      <c r="N57" s="466">
        <v>1</v>
      </c>
      <c r="O57" s="464">
        <v>0</v>
      </c>
      <c r="P57" s="465">
        <v>1</v>
      </c>
      <c r="Q57" s="466">
        <v>1</v>
      </c>
      <c r="R57" s="464">
        <v>1</v>
      </c>
      <c r="S57" s="467">
        <v>1</v>
      </c>
      <c r="T57" s="463">
        <v>1</v>
      </c>
      <c r="U57" s="497" t="s">
        <v>204</v>
      </c>
      <c r="V57" s="320" t="str">
        <f t="shared" si="7"/>
        <v/>
      </c>
      <c r="W57" s="320" t="str">
        <f t="shared" si="8"/>
        <v>ü</v>
      </c>
      <c r="X57" s="320" t="str">
        <f t="shared" si="9"/>
        <v/>
      </c>
      <c r="Y57" s="320" t="str">
        <f t="shared" si="10"/>
        <v/>
      </c>
    </row>
    <row r="58" spans="1:25" s="104" customFormat="1" ht="27.75" customHeight="1">
      <c r="A58" s="458"/>
      <c r="B58" s="459"/>
      <c r="C58" s="460"/>
      <c r="D58" s="401" t="s">
        <v>711</v>
      </c>
      <c r="E58" s="487">
        <v>30300000</v>
      </c>
      <c r="F58" s="458"/>
      <c r="G58" s="459"/>
      <c r="H58" s="473"/>
      <c r="I58" s="473"/>
      <c r="J58" s="473"/>
      <c r="K58" s="474"/>
      <c r="L58" s="459"/>
      <c r="M58" s="473"/>
      <c r="N58" s="474"/>
      <c r="O58" s="459"/>
      <c r="P58" s="473"/>
      <c r="Q58" s="474"/>
      <c r="R58" s="459"/>
      <c r="S58" s="475"/>
      <c r="T58" s="458"/>
      <c r="U58" s="476"/>
      <c r="V58" s="320" t="str">
        <f t="shared" si="7"/>
        <v/>
      </c>
      <c r="W58" s="320" t="str">
        <f t="shared" si="8"/>
        <v/>
      </c>
      <c r="X58" s="320" t="str">
        <f t="shared" si="9"/>
        <v/>
      </c>
      <c r="Y58" s="320" t="str">
        <f t="shared" si="10"/>
        <v/>
      </c>
    </row>
    <row r="59" spans="1:25" s="104" customFormat="1" ht="27.75" customHeight="1">
      <c r="A59" s="458">
        <v>44</v>
      </c>
      <c r="B59" s="459">
        <v>4</v>
      </c>
      <c r="C59" s="460"/>
      <c r="D59" s="461" t="s">
        <v>712</v>
      </c>
      <c r="E59" s="491">
        <v>300000</v>
      </c>
      <c r="F59" s="463" t="s">
        <v>1249</v>
      </c>
      <c r="G59" s="464">
        <v>1</v>
      </c>
      <c r="H59" s="465">
        <v>0</v>
      </c>
      <c r="I59" s="465">
        <v>0</v>
      </c>
      <c r="J59" s="465">
        <v>0</v>
      </c>
      <c r="K59" s="466">
        <v>0</v>
      </c>
      <c r="L59" s="464">
        <v>1</v>
      </c>
      <c r="M59" s="465">
        <v>1</v>
      </c>
      <c r="N59" s="466">
        <v>1</v>
      </c>
      <c r="O59" s="464">
        <v>0</v>
      </c>
      <c r="P59" s="465">
        <v>1</v>
      </c>
      <c r="Q59" s="466">
        <v>1</v>
      </c>
      <c r="R59" s="464">
        <v>0</v>
      </c>
      <c r="S59" s="467">
        <v>0</v>
      </c>
      <c r="T59" s="463">
        <v>0</v>
      </c>
      <c r="U59" s="468" t="s">
        <v>2094</v>
      </c>
      <c r="V59" s="320" t="str">
        <f t="shared" si="7"/>
        <v/>
      </c>
      <c r="W59" s="320" t="str">
        <f t="shared" si="8"/>
        <v/>
      </c>
      <c r="X59" s="320" t="str">
        <f t="shared" si="9"/>
        <v/>
      </c>
      <c r="Y59" s="320" t="str">
        <f t="shared" si="10"/>
        <v>ü</v>
      </c>
    </row>
    <row r="60" spans="1:25" s="104" customFormat="1" ht="27.75" customHeight="1">
      <c r="A60" s="458">
        <f>A59+1</f>
        <v>45</v>
      </c>
      <c r="B60" s="459">
        <v>4</v>
      </c>
      <c r="C60" s="460"/>
      <c r="D60" s="461" t="s">
        <v>713</v>
      </c>
      <c r="E60" s="491">
        <v>30000000</v>
      </c>
      <c r="F60" s="463" t="s">
        <v>1248</v>
      </c>
      <c r="G60" s="464">
        <v>1</v>
      </c>
      <c r="H60" s="465">
        <v>1</v>
      </c>
      <c r="I60" s="465">
        <v>0</v>
      </c>
      <c r="J60" s="465">
        <v>0</v>
      </c>
      <c r="K60" s="465">
        <v>0</v>
      </c>
      <c r="L60" s="464">
        <v>1</v>
      </c>
      <c r="M60" s="465">
        <v>1</v>
      </c>
      <c r="N60" s="466">
        <v>1</v>
      </c>
      <c r="O60" s="464">
        <v>0</v>
      </c>
      <c r="P60" s="465">
        <v>1</v>
      </c>
      <c r="Q60" s="467">
        <v>1</v>
      </c>
      <c r="R60" s="492">
        <v>1</v>
      </c>
      <c r="S60" s="467">
        <v>1</v>
      </c>
      <c r="T60" s="463">
        <v>1</v>
      </c>
      <c r="U60" s="468" t="s">
        <v>876</v>
      </c>
      <c r="V60" s="320" t="str">
        <f t="shared" si="7"/>
        <v/>
      </c>
      <c r="W60" s="320" t="str">
        <f t="shared" si="8"/>
        <v>ü</v>
      </c>
      <c r="X60" s="320" t="str">
        <f t="shared" si="9"/>
        <v/>
      </c>
      <c r="Y60" s="320" t="str">
        <f t="shared" si="10"/>
        <v/>
      </c>
    </row>
    <row r="61" spans="1:25" s="104" customFormat="1" ht="42.75">
      <c r="A61" s="458"/>
      <c r="B61" s="502"/>
      <c r="C61" s="503" t="s">
        <v>1042</v>
      </c>
      <c r="D61" s="486" t="s">
        <v>1043</v>
      </c>
      <c r="E61" s="487">
        <v>62600000</v>
      </c>
      <c r="F61" s="458"/>
      <c r="G61" s="459"/>
      <c r="H61" s="473"/>
      <c r="I61" s="473"/>
      <c r="J61" s="473"/>
      <c r="K61" s="474"/>
      <c r="L61" s="459"/>
      <c r="M61" s="473"/>
      <c r="N61" s="474"/>
      <c r="O61" s="459"/>
      <c r="P61" s="473"/>
      <c r="Q61" s="474"/>
      <c r="R61" s="459"/>
      <c r="S61" s="475"/>
      <c r="T61" s="458"/>
      <c r="U61" s="476"/>
      <c r="V61" s="320" t="str">
        <f t="shared" si="7"/>
        <v/>
      </c>
      <c r="W61" s="320" t="str">
        <f t="shared" si="8"/>
        <v/>
      </c>
      <c r="X61" s="320" t="str">
        <f t="shared" si="9"/>
        <v/>
      </c>
      <c r="Y61" s="320" t="str">
        <f t="shared" si="10"/>
        <v/>
      </c>
    </row>
    <row r="62" spans="1:25" s="104" customFormat="1" ht="27.75" customHeight="1">
      <c r="A62" s="458">
        <v>46</v>
      </c>
      <c r="B62" s="502">
        <v>5</v>
      </c>
      <c r="C62" s="504"/>
      <c r="D62" s="461" t="s">
        <v>714</v>
      </c>
      <c r="E62" s="491">
        <v>2500000</v>
      </c>
      <c r="F62" s="463" t="s">
        <v>1250</v>
      </c>
      <c r="G62" s="464">
        <v>1</v>
      </c>
      <c r="H62" s="465">
        <v>1</v>
      </c>
      <c r="I62" s="465">
        <v>0</v>
      </c>
      <c r="J62" s="465">
        <v>0</v>
      </c>
      <c r="K62" s="465">
        <v>0</v>
      </c>
      <c r="L62" s="464">
        <v>1</v>
      </c>
      <c r="M62" s="465">
        <v>1</v>
      </c>
      <c r="N62" s="466">
        <v>1</v>
      </c>
      <c r="O62" s="464">
        <v>0</v>
      </c>
      <c r="P62" s="465">
        <v>1</v>
      </c>
      <c r="Q62" s="467">
        <v>1</v>
      </c>
      <c r="R62" s="492">
        <v>1</v>
      </c>
      <c r="S62" s="467">
        <v>1</v>
      </c>
      <c r="T62" s="463">
        <v>1</v>
      </c>
      <c r="U62" s="468" t="s">
        <v>877</v>
      </c>
      <c r="V62" s="320" t="str">
        <f t="shared" si="7"/>
        <v>ü</v>
      </c>
      <c r="W62" s="320" t="str">
        <f t="shared" si="8"/>
        <v/>
      </c>
      <c r="X62" s="320" t="str">
        <f t="shared" si="9"/>
        <v/>
      </c>
      <c r="Y62" s="320" t="str">
        <f t="shared" si="10"/>
        <v/>
      </c>
    </row>
    <row r="63" spans="1:25" s="104" customFormat="1" ht="27.75" customHeight="1">
      <c r="A63" s="458">
        <f t="shared" ref="A63:A70" si="12">A62+1</f>
        <v>47</v>
      </c>
      <c r="B63" s="502">
        <v>5</v>
      </c>
      <c r="C63" s="460"/>
      <c r="D63" s="461" t="s">
        <v>715</v>
      </c>
      <c r="E63" s="491">
        <v>3000000</v>
      </c>
      <c r="F63" s="463" t="s">
        <v>1249</v>
      </c>
      <c r="G63" s="464">
        <v>1</v>
      </c>
      <c r="H63" s="465">
        <v>0</v>
      </c>
      <c r="I63" s="465">
        <v>0</v>
      </c>
      <c r="J63" s="465">
        <v>0</v>
      </c>
      <c r="K63" s="466">
        <v>0</v>
      </c>
      <c r="L63" s="464">
        <v>1</v>
      </c>
      <c r="M63" s="465">
        <v>1</v>
      </c>
      <c r="N63" s="466">
        <v>1</v>
      </c>
      <c r="O63" s="464">
        <v>0</v>
      </c>
      <c r="P63" s="465">
        <v>1</v>
      </c>
      <c r="Q63" s="466">
        <v>1</v>
      </c>
      <c r="R63" s="464">
        <v>0</v>
      </c>
      <c r="S63" s="467">
        <v>0</v>
      </c>
      <c r="T63" s="463">
        <v>0</v>
      </c>
      <c r="U63" s="468" t="s">
        <v>878</v>
      </c>
      <c r="V63" s="320" t="str">
        <f t="shared" si="7"/>
        <v/>
      </c>
      <c r="W63" s="320" t="str">
        <f t="shared" si="8"/>
        <v/>
      </c>
      <c r="X63" s="320" t="str">
        <f t="shared" si="9"/>
        <v/>
      </c>
      <c r="Y63" s="320" t="str">
        <f t="shared" si="10"/>
        <v>ü</v>
      </c>
    </row>
    <row r="64" spans="1:25" s="104" customFormat="1" ht="27.75" customHeight="1">
      <c r="A64" s="458">
        <f t="shared" si="12"/>
        <v>48</v>
      </c>
      <c r="B64" s="502">
        <v>5</v>
      </c>
      <c r="C64" s="460"/>
      <c r="D64" s="461" t="s">
        <v>716</v>
      </c>
      <c r="E64" s="491">
        <v>3000000</v>
      </c>
      <c r="F64" s="463" t="s">
        <v>1249</v>
      </c>
      <c r="G64" s="464">
        <v>1</v>
      </c>
      <c r="H64" s="465">
        <v>0</v>
      </c>
      <c r="I64" s="465">
        <v>0</v>
      </c>
      <c r="J64" s="465">
        <v>0</v>
      </c>
      <c r="K64" s="466">
        <v>0</v>
      </c>
      <c r="L64" s="464">
        <v>1</v>
      </c>
      <c r="M64" s="465">
        <v>1</v>
      </c>
      <c r="N64" s="466">
        <v>1</v>
      </c>
      <c r="O64" s="464">
        <v>0</v>
      </c>
      <c r="P64" s="465">
        <v>1</v>
      </c>
      <c r="Q64" s="466">
        <v>1</v>
      </c>
      <c r="R64" s="464">
        <v>0</v>
      </c>
      <c r="S64" s="467">
        <v>0</v>
      </c>
      <c r="T64" s="463">
        <v>0</v>
      </c>
      <c r="U64" s="468" t="s">
        <v>878</v>
      </c>
      <c r="V64" s="320" t="str">
        <f t="shared" si="7"/>
        <v/>
      </c>
      <c r="W64" s="320" t="str">
        <f t="shared" si="8"/>
        <v/>
      </c>
      <c r="X64" s="320" t="str">
        <f t="shared" si="9"/>
        <v/>
      </c>
      <c r="Y64" s="320" t="str">
        <f t="shared" si="10"/>
        <v>ü</v>
      </c>
    </row>
    <row r="65" spans="1:25" s="104" customFormat="1" ht="27.75" customHeight="1">
      <c r="A65" s="458">
        <f t="shared" si="12"/>
        <v>49</v>
      </c>
      <c r="B65" s="502">
        <v>5</v>
      </c>
      <c r="C65" s="460"/>
      <c r="D65" s="505" t="s">
        <v>717</v>
      </c>
      <c r="E65" s="506">
        <v>2000000</v>
      </c>
      <c r="F65" s="507" t="s">
        <v>1249</v>
      </c>
      <c r="G65" s="508">
        <v>0</v>
      </c>
      <c r="H65" s="508">
        <v>0</v>
      </c>
      <c r="I65" s="508">
        <v>0</v>
      </c>
      <c r="J65" s="508">
        <v>0</v>
      </c>
      <c r="K65" s="509">
        <v>0</v>
      </c>
      <c r="L65" s="510">
        <v>0</v>
      </c>
      <c r="M65" s="508">
        <v>0</v>
      </c>
      <c r="N65" s="509">
        <v>0</v>
      </c>
      <c r="O65" s="510">
        <v>0</v>
      </c>
      <c r="P65" s="508">
        <v>0</v>
      </c>
      <c r="Q65" s="509">
        <v>0</v>
      </c>
      <c r="R65" s="510">
        <v>0</v>
      </c>
      <c r="S65" s="509">
        <v>0</v>
      </c>
      <c r="T65" s="507">
        <v>0</v>
      </c>
      <c r="U65" s="511" t="s">
        <v>862</v>
      </c>
      <c r="V65" s="320" t="str">
        <f t="shared" si="7"/>
        <v/>
      </c>
      <c r="W65" s="320" t="str">
        <f t="shared" si="8"/>
        <v/>
      </c>
      <c r="X65" s="320" t="str">
        <f t="shared" si="9"/>
        <v/>
      </c>
      <c r="Y65" s="320" t="str">
        <f t="shared" si="10"/>
        <v>ü</v>
      </c>
    </row>
    <row r="66" spans="1:25" s="104" customFormat="1" ht="27.75" customHeight="1">
      <c r="A66" s="458">
        <f t="shared" si="12"/>
        <v>50</v>
      </c>
      <c r="B66" s="502">
        <v>5</v>
      </c>
      <c r="C66" s="460"/>
      <c r="D66" s="505" t="s">
        <v>718</v>
      </c>
      <c r="E66" s="506">
        <v>1800000</v>
      </c>
      <c r="F66" s="507" t="s">
        <v>1249</v>
      </c>
      <c r="G66" s="508">
        <v>0</v>
      </c>
      <c r="H66" s="508">
        <v>0</v>
      </c>
      <c r="I66" s="508">
        <v>0</v>
      </c>
      <c r="J66" s="508">
        <v>0</v>
      </c>
      <c r="K66" s="509">
        <v>0</v>
      </c>
      <c r="L66" s="510">
        <v>0</v>
      </c>
      <c r="M66" s="508">
        <v>0</v>
      </c>
      <c r="N66" s="509">
        <v>0</v>
      </c>
      <c r="O66" s="510">
        <v>0</v>
      </c>
      <c r="P66" s="508">
        <v>0</v>
      </c>
      <c r="Q66" s="509">
        <v>0</v>
      </c>
      <c r="R66" s="510">
        <v>0</v>
      </c>
      <c r="S66" s="509">
        <v>0</v>
      </c>
      <c r="T66" s="507">
        <v>0</v>
      </c>
      <c r="U66" s="511" t="s">
        <v>862</v>
      </c>
      <c r="V66" s="320" t="str">
        <f t="shared" si="7"/>
        <v/>
      </c>
      <c r="W66" s="320" t="str">
        <f t="shared" si="8"/>
        <v/>
      </c>
      <c r="X66" s="320" t="str">
        <f t="shared" si="9"/>
        <v/>
      </c>
      <c r="Y66" s="320" t="str">
        <f t="shared" si="10"/>
        <v>ü</v>
      </c>
    </row>
    <row r="67" spans="1:25" s="104" customFormat="1" ht="27.75" customHeight="1">
      <c r="A67" s="458">
        <f t="shared" si="12"/>
        <v>51</v>
      </c>
      <c r="B67" s="502">
        <v>5</v>
      </c>
      <c r="C67" s="460"/>
      <c r="D67" s="505" t="s">
        <v>719</v>
      </c>
      <c r="E67" s="506">
        <v>12000000</v>
      </c>
      <c r="F67" s="507" t="s">
        <v>1249</v>
      </c>
      <c r="G67" s="508">
        <v>0</v>
      </c>
      <c r="H67" s="508">
        <v>0</v>
      </c>
      <c r="I67" s="508">
        <v>0</v>
      </c>
      <c r="J67" s="508">
        <v>0</v>
      </c>
      <c r="K67" s="509">
        <v>0</v>
      </c>
      <c r="L67" s="510">
        <v>0</v>
      </c>
      <c r="M67" s="508">
        <v>0</v>
      </c>
      <c r="N67" s="509">
        <v>0</v>
      </c>
      <c r="O67" s="510">
        <v>0</v>
      </c>
      <c r="P67" s="508">
        <v>0</v>
      </c>
      <c r="Q67" s="509">
        <v>0</v>
      </c>
      <c r="R67" s="510">
        <v>0</v>
      </c>
      <c r="S67" s="509">
        <v>0</v>
      </c>
      <c r="T67" s="507">
        <v>0</v>
      </c>
      <c r="U67" s="511" t="s">
        <v>879</v>
      </c>
      <c r="V67" s="320" t="str">
        <f t="shared" si="7"/>
        <v/>
      </c>
      <c r="W67" s="320" t="str">
        <f t="shared" si="8"/>
        <v/>
      </c>
      <c r="X67" s="320" t="str">
        <f t="shared" si="9"/>
        <v/>
      </c>
      <c r="Y67" s="320" t="str">
        <f t="shared" si="10"/>
        <v>ü</v>
      </c>
    </row>
    <row r="68" spans="1:25" s="104" customFormat="1" ht="27.75" customHeight="1">
      <c r="A68" s="458">
        <f t="shared" si="12"/>
        <v>52</v>
      </c>
      <c r="B68" s="502">
        <v>5</v>
      </c>
      <c r="C68" s="460"/>
      <c r="D68" s="485" t="s">
        <v>720</v>
      </c>
      <c r="E68" s="477">
        <v>3800000</v>
      </c>
      <c r="F68" s="458" t="s">
        <v>1250</v>
      </c>
      <c r="G68" s="459">
        <v>1</v>
      </c>
      <c r="H68" s="473">
        <v>1</v>
      </c>
      <c r="I68" s="473">
        <v>0</v>
      </c>
      <c r="J68" s="473">
        <v>0</v>
      </c>
      <c r="K68" s="473">
        <v>0</v>
      </c>
      <c r="L68" s="459">
        <v>1</v>
      </c>
      <c r="M68" s="473">
        <v>1</v>
      </c>
      <c r="N68" s="474">
        <v>1</v>
      </c>
      <c r="O68" s="459">
        <v>0</v>
      </c>
      <c r="P68" s="473">
        <v>1</v>
      </c>
      <c r="Q68" s="475">
        <v>1</v>
      </c>
      <c r="R68" s="490">
        <v>1</v>
      </c>
      <c r="S68" s="475">
        <v>1</v>
      </c>
      <c r="T68" s="458">
        <v>1</v>
      </c>
      <c r="U68" s="476" t="s">
        <v>881</v>
      </c>
      <c r="V68" s="320" t="str">
        <f t="shared" si="7"/>
        <v>ü</v>
      </c>
      <c r="W68" s="320" t="str">
        <f t="shared" si="8"/>
        <v/>
      </c>
      <c r="X68" s="320" t="str">
        <f t="shared" si="9"/>
        <v/>
      </c>
      <c r="Y68" s="320" t="str">
        <f t="shared" si="10"/>
        <v/>
      </c>
    </row>
    <row r="69" spans="1:25" s="104" customFormat="1" ht="27.75" customHeight="1">
      <c r="A69" s="458">
        <f t="shared" si="12"/>
        <v>53</v>
      </c>
      <c r="B69" s="502">
        <v>5</v>
      </c>
      <c r="C69" s="460"/>
      <c r="D69" s="461" t="s">
        <v>721</v>
      </c>
      <c r="E69" s="491">
        <v>28000000</v>
      </c>
      <c r="F69" s="463" t="s">
        <v>1248</v>
      </c>
      <c r="G69" s="464">
        <v>1</v>
      </c>
      <c r="H69" s="465">
        <v>1</v>
      </c>
      <c r="I69" s="465">
        <v>0</v>
      </c>
      <c r="J69" s="465">
        <v>0</v>
      </c>
      <c r="K69" s="465">
        <v>0</v>
      </c>
      <c r="L69" s="464">
        <v>1</v>
      </c>
      <c r="M69" s="465">
        <v>1</v>
      </c>
      <c r="N69" s="466">
        <v>1</v>
      </c>
      <c r="O69" s="464">
        <v>0</v>
      </c>
      <c r="P69" s="465">
        <v>1</v>
      </c>
      <c r="Q69" s="467">
        <v>1</v>
      </c>
      <c r="R69" s="492">
        <v>1</v>
      </c>
      <c r="S69" s="467">
        <v>1</v>
      </c>
      <c r="T69" s="463">
        <v>1</v>
      </c>
      <c r="U69" s="468" t="s">
        <v>880</v>
      </c>
      <c r="V69" s="320" t="str">
        <f t="shared" si="7"/>
        <v/>
      </c>
      <c r="W69" s="320" t="str">
        <f t="shared" si="8"/>
        <v>ü</v>
      </c>
      <c r="X69" s="320" t="str">
        <f t="shared" si="9"/>
        <v/>
      </c>
      <c r="Y69" s="320" t="str">
        <f t="shared" si="10"/>
        <v/>
      </c>
    </row>
    <row r="70" spans="1:25" s="104" customFormat="1" ht="27.75" customHeight="1">
      <c r="A70" s="458">
        <f t="shared" si="12"/>
        <v>54</v>
      </c>
      <c r="B70" s="502">
        <v>5</v>
      </c>
      <c r="C70" s="460"/>
      <c r="D70" s="461" t="s">
        <v>722</v>
      </c>
      <c r="E70" s="491">
        <v>6500000</v>
      </c>
      <c r="F70" s="463" t="s">
        <v>1250</v>
      </c>
      <c r="G70" s="464">
        <v>1</v>
      </c>
      <c r="H70" s="465">
        <v>1</v>
      </c>
      <c r="I70" s="465">
        <v>0</v>
      </c>
      <c r="J70" s="465">
        <v>0</v>
      </c>
      <c r="K70" s="465">
        <v>0</v>
      </c>
      <c r="L70" s="464">
        <v>1</v>
      </c>
      <c r="M70" s="465">
        <v>1</v>
      </c>
      <c r="N70" s="466">
        <v>1</v>
      </c>
      <c r="O70" s="464">
        <v>0</v>
      </c>
      <c r="P70" s="465">
        <v>1</v>
      </c>
      <c r="Q70" s="467">
        <v>1</v>
      </c>
      <c r="R70" s="492">
        <v>1</v>
      </c>
      <c r="S70" s="467">
        <v>1</v>
      </c>
      <c r="T70" s="463">
        <v>1</v>
      </c>
      <c r="U70" s="468" t="s">
        <v>877</v>
      </c>
      <c r="V70" s="320" t="str">
        <f t="shared" si="7"/>
        <v>ü</v>
      </c>
      <c r="W70" s="320" t="str">
        <f t="shared" si="8"/>
        <v/>
      </c>
      <c r="X70" s="320" t="str">
        <f t="shared" si="9"/>
        <v/>
      </c>
      <c r="Y70" s="320" t="str">
        <f t="shared" si="10"/>
        <v/>
      </c>
    </row>
    <row r="71" spans="1:25" s="104" customFormat="1" ht="27.75" customHeight="1">
      <c r="A71" s="458"/>
      <c r="B71" s="459"/>
      <c r="C71" s="460"/>
      <c r="D71" s="401" t="s">
        <v>723</v>
      </c>
      <c r="E71" s="487">
        <v>31380495</v>
      </c>
      <c r="F71" s="458"/>
      <c r="G71" s="459"/>
      <c r="H71" s="473"/>
      <c r="I71" s="473"/>
      <c r="J71" s="473"/>
      <c r="K71" s="474"/>
      <c r="L71" s="459"/>
      <c r="M71" s="473"/>
      <c r="N71" s="474"/>
      <c r="O71" s="459"/>
      <c r="P71" s="473"/>
      <c r="Q71" s="474"/>
      <c r="R71" s="459"/>
      <c r="S71" s="475"/>
      <c r="T71" s="458"/>
      <c r="U71" s="476"/>
      <c r="V71" s="320" t="str">
        <f t="shared" si="7"/>
        <v/>
      </c>
      <c r="W71" s="320" t="str">
        <f t="shared" si="8"/>
        <v/>
      </c>
      <c r="X71" s="320" t="str">
        <f t="shared" si="9"/>
        <v/>
      </c>
      <c r="Y71" s="320" t="str">
        <f t="shared" si="10"/>
        <v/>
      </c>
    </row>
    <row r="72" spans="1:25" s="104" customFormat="1" ht="27.75" customHeight="1">
      <c r="A72" s="458">
        <v>55</v>
      </c>
      <c r="B72" s="502">
        <v>5</v>
      </c>
      <c r="C72" s="460"/>
      <c r="D72" s="461" t="s">
        <v>724</v>
      </c>
      <c r="E72" s="491">
        <v>4000000</v>
      </c>
      <c r="F72" s="463" t="s">
        <v>1250</v>
      </c>
      <c r="G72" s="464">
        <v>1</v>
      </c>
      <c r="H72" s="465">
        <v>1</v>
      </c>
      <c r="I72" s="465">
        <v>0</v>
      </c>
      <c r="J72" s="465">
        <v>0</v>
      </c>
      <c r="K72" s="465">
        <v>0</v>
      </c>
      <c r="L72" s="464">
        <v>1</v>
      </c>
      <c r="M72" s="465">
        <v>1</v>
      </c>
      <c r="N72" s="466">
        <v>1</v>
      </c>
      <c r="O72" s="464">
        <v>0</v>
      </c>
      <c r="P72" s="465">
        <v>1</v>
      </c>
      <c r="Q72" s="467">
        <v>1</v>
      </c>
      <c r="R72" s="492">
        <v>1</v>
      </c>
      <c r="S72" s="467">
        <v>1</v>
      </c>
      <c r="T72" s="463">
        <v>1</v>
      </c>
      <c r="U72" s="468" t="s">
        <v>882</v>
      </c>
      <c r="V72" s="320" t="str">
        <f t="shared" ref="V72:V103" si="13">IF($F72="Y",$Z$4,"")</f>
        <v>ü</v>
      </c>
      <c r="W72" s="320" t="str">
        <f t="shared" ref="W72:W103" si="14">IF(F72="F",$Z$4,"")</f>
        <v/>
      </c>
      <c r="X72" s="320" t="str">
        <f t="shared" ref="X72:X103" si="15">IF(F72="L",$Z$4,"")</f>
        <v/>
      </c>
      <c r="Y72" s="320" t="str">
        <f t="shared" ref="Y72:Y103" si="16">IF(F72="N",$Z$4,"")</f>
        <v/>
      </c>
    </row>
    <row r="73" spans="1:25" s="104" customFormat="1" ht="27.75" customHeight="1">
      <c r="A73" s="458">
        <f t="shared" ref="A73:A82" si="17">A72+1</f>
        <v>56</v>
      </c>
      <c r="B73" s="502">
        <v>5</v>
      </c>
      <c r="C73" s="460"/>
      <c r="D73" s="461" t="s">
        <v>725</v>
      </c>
      <c r="E73" s="491">
        <v>5266800</v>
      </c>
      <c r="F73" s="463" t="s">
        <v>1250</v>
      </c>
      <c r="G73" s="464">
        <v>1</v>
      </c>
      <c r="H73" s="465">
        <v>1</v>
      </c>
      <c r="I73" s="465">
        <v>0</v>
      </c>
      <c r="J73" s="465">
        <v>0</v>
      </c>
      <c r="K73" s="465">
        <v>0</v>
      </c>
      <c r="L73" s="464">
        <v>1</v>
      </c>
      <c r="M73" s="465">
        <v>1</v>
      </c>
      <c r="N73" s="466">
        <v>1</v>
      </c>
      <c r="O73" s="464">
        <v>0</v>
      </c>
      <c r="P73" s="465">
        <v>1</v>
      </c>
      <c r="Q73" s="467">
        <v>1</v>
      </c>
      <c r="R73" s="492">
        <v>1</v>
      </c>
      <c r="S73" s="467">
        <v>1</v>
      </c>
      <c r="T73" s="463">
        <v>1</v>
      </c>
      <c r="U73" s="468" t="s">
        <v>883</v>
      </c>
      <c r="V73" s="320" t="str">
        <f t="shared" si="13"/>
        <v>ü</v>
      </c>
      <c r="W73" s="320" t="str">
        <f t="shared" si="14"/>
        <v/>
      </c>
      <c r="X73" s="320" t="str">
        <f t="shared" si="15"/>
        <v/>
      </c>
      <c r="Y73" s="320" t="str">
        <f t="shared" si="16"/>
        <v/>
      </c>
    </row>
    <row r="74" spans="1:25" s="104" customFormat="1" ht="27.75" customHeight="1">
      <c r="A74" s="458">
        <f t="shared" si="17"/>
        <v>57</v>
      </c>
      <c r="B74" s="502">
        <v>5</v>
      </c>
      <c r="C74" s="460"/>
      <c r="D74" s="461" t="s">
        <v>726</v>
      </c>
      <c r="E74" s="491">
        <v>1000000</v>
      </c>
      <c r="F74" s="463" t="s">
        <v>1250</v>
      </c>
      <c r="G74" s="464">
        <v>1</v>
      </c>
      <c r="H74" s="465">
        <v>1</v>
      </c>
      <c r="I74" s="465">
        <v>0</v>
      </c>
      <c r="J74" s="465">
        <v>0</v>
      </c>
      <c r="K74" s="465">
        <v>0</v>
      </c>
      <c r="L74" s="464">
        <v>1</v>
      </c>
      <c r="M74" s="465">
        <v>1</v>
      </c>
      <c r="N74" s="466">
        <v>1</v>
      </c>
      <c r="O74" s="464">
        <v>0</v>
      </c>
      <c r="P74" s="465">
        <v>1</v>
      </c>
      <c r="Q74" s="467">
        <v>1</v>
      </c>
      <c r="R74" s="492">
        <v>1</v>
      </c>
      <c r="S74" s="467">
        <v>1</v>
      </c>
      <c r="T74" s="463">
        <v>1</v>
      </c>
      <c r="U74" s="468" t="s">
        <v>884</v>
      </c>
      <c r="V74" s="320" t="str">
        <f t="shared" si="13"/>
        <v>ü</v>
      </c>
      <c r="W74" s="320" t="str">
        <f t="shared" si="14"/>
        <v/>
      </c>
      <c r="X74" s="320" t="str">
        <f t="shared" si="15"/>
        <v/>
      </c>
      <c r="Y74" s="320" t="str">
        <f t="shared" si="16"/>
        <v/>
      </c>
    </row>
    <row r="75" spans="1:25" s="104" customFormat="1" ht="27.75" customHeight="1">
      <c r="A75" s="458">
        <f t="shared" si="17"/>
        <v>58</v>
      </c>
      <c r="B75" s="502">
        <v>5</v>
      </c>
      <c r="C75" s="460"/>
      <c r="D75" s="461" t="s">
        <v>727</v>
      </c>
      <c r="E75" s="491">
        <v>6204000</v>
      </c>
      <c r="F75" s="463" t="s">
        <v>1250</v>
      </c>
      <c r="G75" s="464">
        <v>1</v>
      </c>
      <c r="H75" s="465">
        <v>1</v>
      </c>
      <c r="I75" s="465">
        <v>0</v>
      </c>
      <c r="J75" s="465">
        <v>0</v>
      </c>
      <c r="K75" s="465">
        <v>0</v>
      </c>
      <c r="L75" s="464">
        <v>1</v>
      </c>
      <c r="M75" s="465">
        <v>1</v>
      </c>
      <c r="N75" s="466">
        <v>1</v>
      </c>
      <c r="O75" s="464">
        <v>0</v>
      </c>
      <c r="P75" s="465">
        <v>1</v>
      </c>
      <c r="Q75" s="467">
        <v>1</v>
      </c>
      <c r="R75" s="492">
        <v>1</v>
      </c>
      <c r="S75" s="467">
        <v>1</v>
      </c>
      <c r="T75" s="463">
        <v>1</v>
      </c>
      <c r="U75" s="468" t="s">
        <v>885</v>
      </c>
      <c r="V75" s="320" t="str">
        <f t="shared" si="13"/>
        <v>ü</v>
      </c>
      <c r="W75" s="320" t="str">
        <f t="shared" si="14"/>
        <v/>
      </c>
      <c r="X75" s="320" t="str">
        <f t="shared" si="15"/>
        <v/>
      </c>
      <c r="Y75" s="320" t="str">
        <f t="shared" si="16"/>
        <v/>
      </c>
    </row>
    <row r="76" spans="1:25" s="104" customFormat="1" ht="27.75" customHeight="1">
      <c r="A76" s="458">
        <f t="shared" si="17"/>
        <v>59</v>
      </c>
      <c r="B76" s="502">
        <v>5</v>
      </c>
      <c r="C76" s="460"/>
      <c r="D76" s="461" t="s">
        <v>728</v>
      </c>
      <c r="E76" s="491">
        <v>655000</v>
      </c>
      <c r="F76" s="463" t="s">
        <v>1250</v>
      </c>
      <c r="G76" s="464">
        <v>1</v>
      </c>
      <c r="H76" s="465">
        <v>1</v>
      </c>
      <c r="I76" s="465">
        <v>0</v>
      </c>
      <c r="J76" s="465">
        <v>0</v>
      </c>
      <c r="K76" s="465">
        <v>0</v>
      </c>
      <c r="L76" s="464">
        <v>1</v>
      </c>
      <c r="M76" s="465">
        <v>1</v>
      </c>
      <c r="N76" s="466">
        <v>1</v>
      </c>
      <c r="O76" s="464">
        <v>0</v>
      </c>
      <c r="P76" s="465">
        <v>1</v>
      </c>
      <c r="Q76" s="467">
        <v>1</v>
      </c>
      <c r="R76" s="492">
        <v>1</v>
      </c>
      <c r="S76" s="467">
        <v>1</v>
      </c>
      <c r="T76" s="463">
        <v>1</v>
      </c>
      <c r="U76" s="468" t="s">
        <v>886</v>
      </c>
      <c r="V76" s="320" t="str">
        <f t="shared" si="13"/>
        <v>ü</v>
      </c>
      <c r="W76" s="320" t="str">
        <f t="shared" si="14"/>
        <v/>
      </c>
      <c r="X76" s="320" t="str">
        <f t="shared" si="15"/>
        <v/>
      </c>
      <c r="Y76" s="320" t="str">
        <f t="shared" si="16"/>
        <v/>
      </c>
    </row>
    <row r="77" spans="1:25" s="104" customFormat="1" ht="27.75" customHeight="1">
      <c r="A77" s="458">
        <f t="shared" si="17"/>
        <v>60</v>
      </c>
      <c r="B77" s="502">
        <v>5</v>
      </c>
      <c r="C77" s="460"/>
      <c r="D77" s="461" t="s">
        <v>729</v>
      </c>
      <c r="E77" s="491">
        <v>2386000</v>
      </c>
      <c r="F77" s="463" t="s">
        <v>1250</v>
      </c>
      <c r="G77" s="464">
        <v>1</v>
      </c>
      <c r="H77" s="465">
        <v>1</v>
      </c>
      <c r="I77" s="465">
        <v>0</v>
      </c>
      <c r="J77" s="465">
        <v>0</v>
      </c>
      <c r="K77" s="465">
        <v>0</v>
      </c>
      <c r="L77" s="464">
        <v>1</v>
      </c>
      <c r="M77" s="465">
        <v>1</v>
      </c>
      <c r="N77" s="466">
        <v>1</v>
      </c>
      <c r="O77" s="464">
        <v>0</v>
      </c>
      <c r="P77" s="465">
        <v>1</v>
      </c>
      <c r="Q77" s="467">
        <v>1</v>
      </c>
      <c r="R77" s="492">
        <v>1</v>
      </c>
      <c r="S77" s="467">
        <v>1</v>
      </c>
      <c r="T77" s="463">
        <v>1</v>
      </c>
      <c r="U77" s="468" t="s">
        <v>887</v>
      </c>
      <c r="V77" s="320" t="str">
        <f t="shared" si="13"/>
        <v>ü</v>
      </c>
      <c r="W77" s="320" t="str">
        <f t="shared" si="14"/>
        <v/>
      </c>
      <c r="X77" s="320" t="str">
        <f t="shared" si="15"/>
        <v/>
      </c>
      <c r="Y77" s="320" t="str">
        <f t="shared" si="16"/>
        <v/>
      </c>
    </row>
    <row r="78" spans="1:25" s="104" customFormat="1" ht="27.75" customHeight="1">
      <c r="A78" s="458">
        <f t="shared" si="17"/>
        <v>61</v>
      </c>
      <c r="B78" s="502">
        <v>5</v>
      </c>
      <c r="C78" s="460"/>
      <c r="D78" s="461" t="s">
        <v>730</v>
      </c>
      <c r="E78" s="491">
        <v>4095500</v>
      </c>
      <c r="F78" s="463" t="s">
        <v>1249</v>
      </c>
      <c r="G78" s="464">
        <v>1</v>
      </c>
      <c r="H78" s="465">
        <v>0</v>
      </c>
      <c r="I78" s="465">
        <v>0</v>
      </c>
      <c r="J78" s="465">
        <v>0</v>
      </c>
      <c r="K78" s="466">
        <v>0</v>
      </c>
      <c r="L78" s="464">
        <v>1</v>
      </c>
      <c r="M78" s="465">
        <v>1</v>
      </c>
      <c r="N78" s="466">
        <v>1</v>
      </c>
      <c r="O78" s="464">
        <v>0</v>
      </c>
      <c r="P78" s="465">
        <v>1</v>
      </c>
      <c r="Q78" s="466">
        <v>1</v>
      </c>
      <c r="R78" s="464">
        <v>0</v>
      </c>
      <c r="S78" s="467">
        <v>0</v>
      </c>
      <c r="T78" s="463">
        <v>0</v>
      </c>
      <c r="U78" s="468" t="s">
        <v>1246</v>
      </c>
      <c r="V78" s="320" t="str">
        <f t="shared" si="13"/>
        <v/>
      </c>
      <c r="W78" s="320" t="str">
        <f t="shared" si="14"/>
        <v/>
      </c>
      <c r="X78" s="320" t="str">
        <f t="shared" si="15"/>
        <v/>
      </c>
      <c r="Y78" s="320" t="str">
        <f t="shared" si="16"/>
        <v>ü</v>
      </c>
    </row>
    <row r="79" spans="1:25" s="104" customFormat="1" ht="27.75" customHeight="1">
      <c r="A79" s="458">
        <f t="shared" si="17"/>
        <v>62</v>
      </c>
      <c r="B79" s="502">
        <v>5</v>
      </c>
      <c r="C79" s="460"/>
      <c r="D79" s="461" t="s">
        <v>731</v>
      </c>
      <c r="E79" s="491">
        <v>108000</v>
      </c>
      <c r="F79" s="463" t="s">
        <v>1249</v>
      </c>
      <c r="G79" s="464">
        <v>1</v>
      </c>
      <c r="H79" s="465">
        <v>0</v>
      </c>
      <c r="I79" s="465">
        <v>0</v>
      </c>
      <c r="J79" s="465">
        <v>0</v>
      </c>
      <c r="K79" s="466">
        <v>0</v>
      </c>
      <c r="L79" s="464">
        <v>1</v>
      </c>
      <c r="M79" s="465">
        <v>1</v>
      </c>
      <c r="N79" s="466">
        <v>1</v>
      </c>
      <c r="O79" s="464">
        <v>0</v>
      </c>
      <c r="P79" s="465">
        <v>1</v>
      </c>
      <c r="Q79" s="466">
        <v>1</v>
      </c>
      <c r="R79" s="464">
        <v>0</v>
      </c>
      <c r="S79" s="467">
        <v>0</v>
      </c>
      <c r="T79" s="463">
        <v>0</v>
      </c>
      <c r="U79" s="468" t="s">
        <v>1246</v>
      </c>
      <c r="V79" s="320" t="str">
        <f t="shared" si="13"/>
        <v/>
      </c>
      <c r="W79" s="320" t="str">
        <f t="shared" si="14"/>
        <v/>
      </c>
      <c r="X79" s="320" t="str">
        <f t="shared" si="15"/>
        <v/>
      </c>
      <c r="Y79" s="320" t="str">
        <f t="shared" si="16"/>
        <v>ü</v>
      </c>
    </row>
    <row r="80" spans="1:25" s="104" customFormat="1" ht="27.75" customHeight="1">
      <c r="A80" s="458">
        <f t="shared" si="17"/>
        <v>63</v>
      </c>
      <c r="B80" s="502">
        <v>5</v>
      </c>
      <c r="C80" s="460"/>
      <c r="D80" s="461" t="s">
        <v>732</v>
      </c>
      <c r="E80" s="491">
        <v>576195</v>
      </c>
      <c r="F80" s="463" t="s">
        <v>1249</v>
      </c>
      <c r="G80" s="464">
        <v>1</v>
      </c>
      <c r="H80" s="465">
        <v>0</v>
      </c>
      <c r="I80" s="465">
        <v>0</v>
      </c>
      <c r="J80" s="465">
        <v>0</v>
      </c>
      <c r="K80" s="466">
        <v>0</v>
      </c>
      <c r="L80" s="464">
        <v>1</v>
      </c>
      <c r="M80" s="465">
        <v>1</v>
      </c>
      <c r="N80" s="466">
        <v>1</v>
      </c>
      <c r="O80" s="464">
        <v>0</v>
      </c>
      <c r="P80" s="465">
        <v>1</v>
      </c>
      <c r="Q80" s="466">
        <v>1</v>
      </c>
      <c r="R80" s="464">
        <v>0</v>
      </c>
      <c r="S80" s="467">
        <v>0</v>
      </c>
      <c r="T80" s="463">
        <v>0</v>
      </c>
      <c r="U80" s="468" t="s">
        <v>1756</v>
      </c>
      <c r="V80" s="320" t="str">
        <f t="shared" si="13"/>
        <v/>
      </c>
      <c r="W80" s="320" t="str">
        <f t="shared" si="14"/>
        <v/>
      </c>
      <c r="X80" s="320" t="str">
        <f t="shared" si="15"/>
        <v/>
      </c>
      <c r="Y80" s="320" t="str">
        <f t="shared" si="16"/>
        <v>ü</v>
      </c>
    </row>
    <row r="81" spans="1:25" s="104" customFormat="1" ht="27.75" customHeight="1">
      <c r="A81" s="458">
        <f t="shared" si="17"/>
        <v>64</v>
      </c>
      <c r="B81" s="502">
        <v>5</v>
      </c>
      <c r="C81" s="460"/>
      <c r="D81" s="461" t="s">
        <v>733</v>
      </c>
      <c r="E81" s="491">
        <v>2419000</v>
      </c>
      <c r="F81" s="463" t="s">
        <v>1249</v>
      </c>
      <c r="G81" s="464">
        <v>1</v>
      </c>
      <c r="H81" s="465">
        <v>0</v>
      </c>
      <c r="I81" s="465">
        <v>0</v>
      </c>
      <c r="J81" s="465">
        <v>0</v>
      </c>
      <c r="K81" s="466">
        <v>0</v>
      </c>
      <c r="L81" s="464">
        <v>1</v>
      </c>
      <c r="M81" s="465">
        <v>1</v>
      </c>
      <c r="N81" s="466">
        <v>1</v>
      </c>
      <c r="O81" s="464">
        <v>0</v>
      </c>
      <c r="P81" s="465">
        <v>1</v>
      </c>
      <c r="Q81" s="466">
        <v>1</v>
      </c>
      <c r="R81" s="464">
        <v>0</v>
      </c>
      <c r="S81" s="467">
        <v>0</v>
      </c>
      <c r="T81" s="463">
        <v>0</v>
      </c>
      <c r="U81" s="468" t="s">
        <v>1664</v>
      </c>
      <c r="V81" s="320" t="str">
        <f t="shared" si="13"/>
        <v/>
      </c>
      <c r="W81" s="320" t="str">
        <f t="shared" si="14"/>
        <v/>
      </c>
      <c r="X81" s="320" t="str">
        <f t="shared" si="15"/>
        <v/>
      </c>
      <c r="Y81" s="320" t="str">
        <f t="shared" si="16"/>
        <v>ü</v>
      </c>
    </row>
    <row r="82" spans="1:25" s="104" customFormat="1" ht="27.75" customHeight="1">
      <c r="A82" s="458">
        <f t="shared" si="17"/>
        <v>65</v>
      </c>
      <c r="B82" s="502">
        <v>5</v>
      </c>
      <c r="C82" s="460"/>
      <c r="D82" s="461" t="s">
        <v>734</v>
      </c>
      <c r="E82" s="491">
        <v>4670000</v>
      </c>
      <c r="F82" s="463" t="s">
        <v>1249</v>
      </c>
      <c r="G82" s="464">
        <v>1</v>
      </c>
      <c r="H82" s="465">
        <v>0</v>
      </c>
      <c r="I82" s="465">
        <v>0</v>
      </c>
      <c r="J82" s="465">
        <v>0</v>
      </c>
      <c r="K82" s="466">
        <v>0</v>
      </c>
      <c r="L82" s="464">
        <v>1</v>
      </c>
      <c r="M82" s="465">
        <v>1</v>
      </c>
      <c r="N82" s="466">
        <v>1</v>
      </c>
      <c r="O82" s="464">
        <v>0</v>
      </c>
      <c r="P82" s="465">
        <v>1</v>
      </c>
      <c r="Q82" s="466">
        <v>1</v>
      </c>
      <c r="R82" s="464">
        <v>0</v>
      </c>
      <c r="S82" s="467">
        <v>0</v>
      </c>
      <c r="T82" s="463">
        <v>0</v>
      </c>
      <c r="U82" s="468" t="s">
        <v>1246</v>
      </c>
      <c r="V82" s="320" t="str">
        <f t="shared" si="13"/>
        <v/>
      </c>
      <c r="W82" s="320" t="str">
        <f t="shared" si="14"/>
        <v/>
      </c>
      <c r="X82" s="320" t="str">
        <f t="shared" si="15"/>
        <v/>
      </c>
      <c r="Y82" s="320" t="str">
        <f t="shared" si="16"/>
        <v>ü</v>
      </c>
    </row>
    <row r="83" spans="1:25" s="104" customFormat="1" ht="27.75" customHeight="1">
      <c r="A83" s="458"/>
      <c r="B83" s="459"/>
      <c r="C83" s="460"/>
      <c r="D83" s="401" t="s">
        <v>735</v>
      </c>
      <c r="E83" s="487">
        <v>19655000</v>
      </c>
      <c r="F83" s="458"/>
      <c r="G83" s="459"/>
      <c r="H83" s="473"/>
      <c r="I83" s="473"/>
      <c r="J83" s="473"/>
      <c r="K83" s="474"/>
      <c r="L83" s="459"/>
      <c r="M83" s="473"/>
      <c r="N83" s="474"/>
      <c r="O83" s="459"/>
      <c r="P83" s="473"/>
      <c r="Q83" s="474"/>
      <c r="R83" s="459"/>
      <c r="S83" s="475"/>
      <c r="T83" s="458"/>
      <c r="U83" s="476"/>
      <c r="V83" s="320" t="str">
        <f t="shared" si="13"/>
        <v/>
      </c>
      <c r="W83" s="320" t="str">
        <f t="shared" si="14"/>
        <v/>
      </c>
      <c r="X83" s="320" t="str">
        <f t="shared" si="15"/>
        <v/>
      </c>
      <c r="Y83" s="320" t="str">
        <f t="shared" si="16"/>
        <v/>
      </c>
    </row>
    <row r="84" spans="1:25" s="104" customFormat="1" ht="27.75" customHeight="1">
      <c r="A84" s="458">
        <v>66</v>
      </c>
      <c r="B84" s="502">
        <v>5</v>
      </c>
      <c r="C84" s="460"/>
      <c r="D84" s="485" t="s">
        <v>736</v>
      </c>
      <c r="E84" s="477">
        <v>1070000</v>
      </c>
      <c r="F84" s="458" t="s">
        <v>1249</v>
      </c>
      <c r="G84" s="459">
        <v>1</v>
      </c>
      <c r="H84" s="473">
        <v>0</v>
      </c>
      <c r="I84" s="473">
        <v>0</v>
      </c>
      <c r="J84" s="473">
        <v>0</v>
      </c>
      <c r="K84" s="474">
        <v>0</v>
      </c>
      <c r="L84" s="459">
        <v>1</v>
      </c>
      <c r="M84" s="473">
        <v>1</v>
      </c>
      <c r="N84" s="474">
        <v>1</v>
      </c>
      <c r="O84" s="459">
        <v>0</v>
      </c>
      <c r="P84" s="473">
        <v>1</v>
      </c>
      <c r="Q84" s="474">
        <v>1</v>
      </c>
      <c r="R84" s="459">
        <v>0</v>
      </c>
      <c r="S84" s="475">
        <v>0</v>
      </c>
      <c r="T84" s="458">
        <v>0</v>
      </c>
      <c r="U84" s="476" t="s">
        <v>1246</v>
      </c>
      <c r="V84" s="320" t="str">
        <f t="shared" si="13"/>
        <v/>
      </c>
      <c r="W84" s="320" t="str">
        <f t="shared" si="14"/>
        <v/>
      </c>
      <c r="X84" s="320" t="str">
        <f t="shared" si="15"/>
        <v/>
      </c>
      <c r="Y84" s="320" t="str">
        <f t="shared" si="16"/>
        <v>ü</v>
      </c>
    </row>
    <row r="85" spans="1:25" s="104" customFormat="1" ht="27.75" customHeight="1">
      <c r="A85" s="458">
        <f t="shared" ref="A85:A93" si="18">A84+1</f>
        <v>67</v>
      </c>
      <c r="B85" s="502">
        <v>5</v>
      </c>
      <c r="C85" s="460"/>
      <c r="D85" s="461" t="s">
        <v>737</v>
      </c>
      <c r="E85" s="491">
        <v>1000000</v>
      </c>
      <c r="F85" s="463" t="s">
        <v>1249</v>
      </c>
      <c r="G85" s="464">
        <v>1</v>
      </c>
      <c r="H85" s="465">
        <v>0</v>
      </c>
      <c r="I85" s="465">
        <v>0</v>
      </c>
      <c r="J85" s="465">
        <v>0</v>
      </c>
      <c r="K85" s="466">
        <v>0</v>
      </c>
      <c r="L85" s="464">
        <v>1</v>
      </c>
      <c r="M85" s="465">
        <v>1</v>
      </c>
      <c r="N85" s="466">
        <v>1</v>
      </c>
      <c r="O85" s="464">
        <v>0</v>
      </c>
      <c r="P85" s="465">
        <v>1</v>
      </c>
      <c r="Q85" s="466">
        <v>1</v>
      </c>
      <c r="R85" s="464">
        <v>0</v>
      </c>
      <c r="S85" s="467">
        <v>0</v>
      </c>
      <c r="T85" s="463">
        <v>0</v>
      </c>
      <c r="U85" s="468" t="s">
        <v>1664</v>
      </c>
      <c r="V85" s="320" t="str">
        <f t="shared" si="13"/>
        <v/>
      </c>
      <c r="W85" s="320" t="str">
        <f t="shared" si="14"/>
        <v/>
      </c>
      <c r="X85" s="320" t="str">
        <f t="shared" si="15"/>
        <v/>
      </c>
      <c r="Y85" s="320" t="str">
        <f t="shared" si="16"/>
        <v>ü</v>
      </c>
    </row>
    <row r="86" spans="1:25" s="104" customFormat="1" ht="27.75" customHeight="1">
      <c r="A86" s="458">
        <f t="shared" si="18"/>
        <v>68</v>
      </c>
      <c r="B86" s="502">
        <v>5</v>
      </c>
      <c r="C86" s="460"/>
      <c r="D86" s="461" t="s">
        <v>738</v>
      </c>
      <c r="E86" s="491">
        <v>300000</v>
      </c>
      <c r="F86" s="463" t="s">
        <v>1249</v>
      </c>
      <c r="G86" s="464">
        <v>1</v>
      </c>
      <c r="H86" s="465">
        <v>0</v>
      </c>
      <c r="I86" s="465">
        <v>0</v>
      </c>
      <c r="J86" s="465">
        <v>0</v>
      </c>
      <c r="K86" s="466">
        <v>0</v>
      </c>
      <c r="L86" s="464">
        <v>1</v>
      </c>
      <c r="M86" s="465">
        <v>1</v>
      </c>
      <c r="N86" s="466">
        <v>1</v>
      </c>
      <c r="O86" s="464">
        <v>0</v>
      </c>
      <c r="P86" s="465">
        <v>1</v>
      </c>
      <c r="Q86" s="466">
        <v>1</v>
      </c>
      <c r="R86" s="464">
        <v>0</v>
      </c>
      <c r="S86" s="467">
        <v>0</v>
      </c>
      <c r="T86" s="463">
        <v>0</v>
      </c>
      <c r="U86" s="468" t="s">
        <v>1246</v>
      </c>
      <c r="V86" s="320" t="str">
        <f t="shared" si="13"/>
        <v/>
      </c>
      <c r="W86" s="320" t="str">
        <f t="shared" si="14"/>
        <v/>
      </c>
      <c r="X86" s="320" t="str">
        <f t="shared" si="15"/>
        <v/>
      </c>
      <c r="Y86" s="320" t="str">
        <f t="shared" si="16"/>
        <v>ü</v>
      </c>
    </row>
    <row r="87" spans="1:25" s="104" customFormat="1" ht="27.75" customHeight="1">
      <c r="A87" s="458">
        <f t="shared" si="18"/>
        <v>69</v>
      </c>
      <c r="B87" s="502">
        <v>5</v>
      </c>
      <c r="C87" s="460"/>
      <c r="D87" s="461" t="s">
        <v>739</v>
      </c>
      <c r="E87" s="491">
        <v>2000000</v>
      </c>
      <c r="F87" s="463" t="s">
        <v>1249</v>
      </c>
      <c r="G87" s="464">
        <v>1</v>
      </c>
      <c r="H87" s="465">
        <v>0</v>
      </c>
      <c r="I87" s="465">
        <v>0</v>
      </c>
      <c r="J87" s="465">
        <v>0</v>
      </c>
      <c r="K87" s="466">
        <v>0</v>
      </c>
      <c r="L87" s="464">
        <v>1</v>
      </c>
      <c r="M87" s="465">
        <v>1</v>
      </c>
      <c r="N87" s="466">
        <v>1</v>
      </c>
      <c r="O87" s="464">
        <v>0</v>
      </c>
      <c r="P87" s="465">
        <v>1</v>
      </c>
      <c r="Q87" s="466">
        <v>1</v>
      </c>
      <c r="R87" s="464">
        <v>0</v>
      </c>
      <c r="S87" s="467">
        <v>0</v>
      </c>
      <c r="T87" s="463">
        <v>0</v>
      </c>
      <c r="U87" s="468" t="s">
        <v>888</v>
      </c>
      <c r="V87" s="320" t="str">
        <f t="shared" si="13"/>
        <v/>
      </c>
      <c r="W87" s="320" t="str">
        <f t="shared" si="14"/>
        <v/>
      </c>
      <c r="X87" s="320" t="str">
        <f t="shared" si="15"/>
        <v/>
      </c>
      <c r="Y87" s="320" t="str">
        <f t="shared" si="16"/>
        <v>ü</v>
      </c>
    </row>
    <row r="88" spans="1:25" s="104" customFormat="1" ht="27.75" customHeight="1">
      <c r="A88" s="458">
        <f t="shared" si="18"/>
        <v>70</v>
      </c>
      <c r="B88" s="502">
        <v>5</v>
      </c>
      <c r="C88" s="460"/>
      <c r="D88" s="461" t="s">
        <v>1688</v>
      </c>
      <c r="E88" s="491" t="s">
        <v>1689</v>
      </c>
      <c r="F88" s="463" t="s">
        <v>1249</v>
      </c>
      <c r="G88" s="464">
        <v>1</v>
      </c>
      <c r="H88" s="465">
        <v>0</v>
      </c>
      <c r="I88" s="465">
        <v>0</v>
      </c>
      <c r="J88" s="465">
        <v>0</v>
      </c>
      <c r="K88" s="466">
        <v>0</v>
      </c>
      <c r="L88" s="464">
        <v>1</v>
      </c>
      <c r="M88" s="465">
        <v>1</v>
      </c>
      <c r="N88" s="466">
        <v>1</v>
      </c>
      <c r="O88" s="464">
        <v>0</v>
      </c>
      <c r="P88" s="465">
        <v>1</v>
      </c>
      <c r="Q88" s="466">
        <v>1</v>
      </c>
      <c r="R88" s="464">
        <v>0</v>
      </c>
      <c r="S88" s="467">
        <v>0</v>
      </c>
      <c r="T88" s="463">
        <v>0</v>
      </c>
      <c r="U88" s="468" t="s">
        <v>1246</v>
      </c>
      <c r="V88" s="320" t="str">
        <f t="shared" si="13"/>
        <v/>
      </c>
      <c r="W88" s="320" t="str">
        <f t="shared" si="14"/>
        <v/>
      </c>
      <c r="X88" s="320" t="str">
        <f t="shared" si="15"/>
        <v/>
      </c>
      <c r="Y88" s="320" t="str">
        <f t="shared" si="16"/>
        <v>ü</v>
      </c>
    </row>
    <row r="89" spans="1:25" s="104" customFormat="1" ht="27.75" customHeight="1">
      <c r="A89" s="458">
        <f t="shared" si="18"/>
        <v>71</v>
      </c>
      <c r="B89" s="502">
        <v>5</v>
      </c>
      <c r="C89" s="460"/>
      <c r="D89" s="461" t="s">
        <v>1690</v>
      </c>
      <c r="E89" s="491">
        <v>1500000</v>
      </c>
      <c r="F89" s="463" t="s">
        <v>1249</v>
      </c>
      <c r="G89" s="464">
        <v>1</v>
      </c>
      <c r="H89" s="465">
        <v>0</v>
      </c>
      <c r="I89" s="465">
        <v>0</v>
      </c>
      <c r="J89" s="465">
        <v>0</v>
      </c>
      <c r="K89" s="466">
        <v>0</v>
      </c>
      <c r="L89" s="464">
        <v>1</v>
      </c>
      <c r="M89" s="465">
        <v>1</v>
      </c>
      <c r="N89" s="466">
        <v>1</v>
      </c>
      <c r="O89" s="464">
        <v>0</v>
      </c>
      <c r="P89" s="465">
        <v>1</v>
      </c>
      <c r="Q89" s="466">
        <v>1</v>
      </c>
      <c r="R89" s="464">
        <v>0</v>
      </c>
      <c r="S89" s="467">
        <v>0</v>
      </c>
      <c r="T89" s="463">
        <v>0</v>
      </c>
      <c r="U89" s="468" t="s">
        <v>1246</v>
      </c>
      <c r="V89" s="320" t="str">
        <f t="shared" si="13"/>
        <v/>
      </c>
      <c r="W89" s="320" t="str">
        <f t="shared" si="14"/>
        <v/>
      </c>
      <c r="X89" s="320" t="str">
        <f t="shared" si="15"/>
        <v/>
      </c>
      <c r="Y89" s="320" t="str">
        <f t="shared" si="16"/>
        <v>ü</v>
      </c>
    </row>
    <row r="90" spans="1:25" s="104" customFormat="1" ht="27.75" customHeight="1">
      <c r="A90" s="458">
        <f t="shared" si="18"/>
        <v>72</v>
      </c>
      <c r="B90" s="502">
        <v>5</v>
      </c>
      <c r="C90" s="460"/>
      <c r="D90" s="485" t="s">
        <v>1691</v>
      </c>
      <c r="E90" s="477">
        <v>1200000</v>
      </c>
      <c r="F90" s="458" t="s">
        <v>1249</v>
      </c>
      <c r="G90" s="459">
        <v>1</v>
      </c>
      <c r="H90" s="473">
        <v>0</v>
      </c>
      <c r="I90" s="473">
        <v>0</v>
      </c>
      <c r="J90" s="473">
        <v>0</v>
      </c>
      <c r="K90" s="474">
        <v>0</v>
      </c>
      <c r="L90" s="459">
        <v>1</v>
      </c>
      <c r="M90" s="473">
        <v>1</v>
      </c>
      <c r="N90" s="474">
        <v>1</v>
      </c>
      <c r="O90" s="459">
        <v>0</v>
      </c>
      <c r="P90" s="473">
        <v>1</v>
      </c>
      <c r="Q90" s="474">
        <v>1</v>
      </c>
      <c r="R90" s="459">
        <v>0</v>
      </c>
      <c r="S90" s="475">
        <v>0</v>
      </c>
      <c r="T90" s="458">
        <v>0</v>
      </c>
      <c r="U90" s="476" t="s">
        <v>1246</v>
      </c>
      <c r="V90" s="320" t="str">
        <f t="shared" si="13"/>
        <v/>
      </c>
      <c r="W90" s="320" t="str">
        <f t="shared" si="14"/>
        <v/>
      </c>
      <c r="X90" s="320" t="str">
        <f t="shared" si="15"/>
        <v/>
      </c>
      <c r="Y90" s="320" t="str">
        <f t="shared" si="16"/>
        <v>ü</v>
      </c>
    </row>
    <row r="91" spans="1:25" s="104" customFormat="1" ht="27.75" customHeight="1">
      <c r="A91" s="458">
        <f t="shared" si="18"/>
        <v>73</v>
      </c>
      <c r="B91" s="502">
        <v>5</v>
      </c>
      <c r="C91" s="460"/>
      <c r="D91" s="512" t="s">
        <v>889</v>
      </c>
      <c r="E91" s="494">
        <v>3000000</v>
      </c>
      <c r="F91" s="458" t="s">
        <v>1248</v>
      </c>
      <c r="G91" s="459">
        <v>1</v>
      </c>
      <c r="H91" s="473">
        <v>1</v>
      </c>
      <c r="I91" s="473">
        <v>0</v>
      </c>
      <c r="J91" s="473">
        <v>0</v>
      </c>
      <c r="K91" s="474">
        <v>0</v>
      </c>
      <c r="L91" s="459">
        <v>1</v>
      </c>
      <c r="M91" s="473">
        <v>1</v>
      </c>
      <c r="N91" s="474">
        <v>1</v>
      </c>
      <c r="O91" s="459">
        <v>0</v>
      </c>
      <c r="P91" s="473">
        <v>1</v>
      </c>
      <c r="Q91" s="474">
        <v>1</v>
      </c>
      <c r="R91" s="459">
        <v>1</v>
      </c>
      <c r="S91" s="475">
        <v>1</v>
      </c>
      <c r="T91" s="458">
        <v>1</v>
      </c>
      <c r="U91" s="500" t="s">
        <v>204</v>
      </c>
      <c r="V91" s="320" t="str">
        <f t="shared" si="13"/>
        <v/>
      </c>
      <c r="W91" s="320" t="str">
        <f t="shared" si="14"/>
        <v>ü</v>
      </c>
      <c r="X91" s="320" t="str">
        <f t="shared" si="15"/>
        <v/>
      </c>
      <c r="Y91" s="320" t="str">
        <f t="shared" si="16"/>
        <v/>
      </c>
    </row>
    <row r="92" spans="1:25" s="104" customFormat="1" ht="27.75" customHeight="1">
      <c r="A92" s="458">
        <f t="shared" si="18"/>
        <v>74</v>
      </c>
      <c r="B92" s="502">
        <v>5</v>
      </c>
      <c r="C92" s="460"/>
      <c r="D92" s="485" t="s">
        <v>890</v>
      </c>
      <c r="E92" s="477">
        <v>600000</v>
      </c>
      <c r="F92" s="458" t="s">
        <v>1249</v>
      </c>
      <c r="G92" s="459">
        <v>1</v>
      </c>
      <c r="H92" s="473">
        <v>0</v>
      </c>
      <c r="I92" s="473">
        <v>0</v>
      </c>
      <c r="J92" s="473">
        <v>0</v>
      </c>
      <c r="K92" s="474">
        <v>0</v>
      </c>
      <c r="L92" s="459">
        <v>1</v>
      </c>
      <c r="M92" s="473">
        <v>1</v>
      </c>
      <c r="N92" s="474">
        <v>1</v>
      </c>
      <c r="O92" s="459">
        <v>0</v>
      </c>
      <c r="P92" s="473">
        <v>1</v>
      </c>
      <c r="Q92" s="474">
        <v>1</v>
      </c>
      <c r="R92" s="459">
        <v>0</v>
      </c>
      <c r="S92" s="475">
        <v>0</v>
      </c>
      <c r="T92" s="458">
        <v>0</v>
      </c>
      <c r="U92" s="476" t="s">
        <v>888</v>
      </c>
      <c r="V92" s="320" t="str">
        <f t="shared" si="13"/>
        <v/>
      </c>
      <c r="W92" s="320" t="str">
        <f t="shared" si="14"/>
        <v/>
      </c>
      <c r="X92" s="320" t="str">
        <f t="shared" si="15"/>
        <v/>
      </c>
      <c r="Y92" s="320" t="str">
        <f t="shared" si="16"/>
        <v>ü</v>
      </c>
    </row>
    <row r="93" spans="1:25" s="104" customFormat="1" ht="27.75" customHeight="1">
      <c r="A93" s="458">
        <f t="shared" si="18"/>
        <v>75</v>
      </c>
      <c r="B93" s="502">
        <v>5</v>
      </c>
      <c r="C93" s="460"/>
      <c r="D93" s="461" t="s">
        <v>1692</v>
      </c>
      <c r="E93" s="491">
        <v>8000000</v>
      </c>
      <c r="F93" s="463" t="s">
        <v>1249</v>
      </c>
      <c r="G93" s="464">
        <v>1</v>
      </c>
      <c r="H93" s="465">
        <v>0</v>
      </c>
      <c r="I93" s="465">
        <v>0</v>
      </c>
      <c r="J93" s="465">
        <v>0</v>
      </c>
      <c r="K93" s="466">
        <v>0</v>
      </c>
      <c r="L93" s="464">
        <v>1</v>
      </c>
      <c r="M93" s="465">
        <v>1</v>
      </c>
      <c r="N93" s="466">
        <v>1</v>
      </c>
      <c r="O93" s="464">
        <v>0</v>
      </c>
      <c r="P93" s="465">
        <v>1</v>
      </c>
      <c r="Q93" s="466">
        <v>1</v>
      </c>
      <c r="R93" s="464">
        <v>0</v>
      </c>
      <c r="S93" s="467">
        <v>0</v>
      </c>
      <c r="T93" s="463">
        <v>0</v>
      </c>
      <c r="U93" s="468" t="s">
        <v>891</v>
      </c>
      <c r="V93" s="320" t="str">
        <f t="shared" si="13"/>
        <v/>
      </c>
      <c r="W93" s="320" t="str">
        <f t="shared" si="14"/>
        <v/>
      </c>
      <c r="X93" s="320" t="str">
        <f t="shared" si="15"/>
        <v/>
      </c>
      <c r="Y93" s="320" t="str">
        <f t="shared" si="16"/>
        <v>ü</v>
      </c>
    </row>
    <row r="94" spans="1:25" s="104" customFormat="1" ht="42.75">
      <c r="A94" s="458"/>
      <c r="B94" s="459"/>
      <c r="C94" s="460" t="s">
        <v>525</v>
      </c>
      <c r="D94" s="401" t="s">
        <v>526</v>
      </c>
      <c r="E94" s="487">
        <v>35800000</v>
      </c>
      <c r="F94" s="458"/>
      <c r="G94" s="459"/>
      <c r="H94" s="473"/>
      <c r="I94" s="473"/>
      <c r="J94" s="473"/>
      <c r="K94" s="474"/>
      <c r="L94" s="459"/>
      <c r="M94" s="473"/>
      <c r="N94" s="474"/>
      <c r="O94" s="459"/>
      <c r="P94" s="473"/>
      <c r="Q94" s="474"/>
      <c r="R94" s="459"/>
      <c r="S94" s="475"/>
      <c r="T94" s="458"/>
      <c r="U94" s="476"/>
      <c r="V94" s="320" t="str">
        <f t="shared" si="13"/>
        <v/>
      </c>
      <c r="W94" s="320" t="str">
        <f t="shared" si="14"/>
        <v/>
      </c>
      <c r="X94" s="320" t="str">
        <f t="shared" si="15"/>
        <v/>
      </c>
      <c r="Y94" s="320" t="str">
        <f t="shared" si="16"/>
        <v/>
      </c>
    </row>
    <row r="95" spans="1:25" s="104" customFormat="1" ht="27.75" customHeight="1">
      <c r="A95" s="458">
        <v>76</v>
      </c>
      <c r="B95" s="459">
        <v>6</v>
      </c>
      <c r="C95" s="460"/>
      <c r="D95" s="485" t="s">
        <v>1693</v>
      </c>
      <c r="E95" s="477">
        <v>8500000</v>
      </c>
      <c r="F95" s="458" t="s">
        <v>1249</v>
      </c>
      <c r="G95" s="459">
        <v>1</v>
      </c>
      <c r="H95" s="473">
        <v>0</v>
      </c>
      <c r="I95" s="473">
        <v>0</v>
      </c>
      <c r="J95" s="473">
        <v>0</v>
      </c>
      <c r="K95" s="474">
        <v>0</v>
      </c>
      <c r="L95" s="459">
        <v>1</v>
      </c>
      <c r="M95" s="473">
        <v>1</v>
      </c>
      <c r="N95" s="474">
        <v>1</v>
      </c>
      <c r="O95" s="459">
        <v>0</v>
      </c>
      <c r="P95" s="473">
        <v>1</v>
      </c>
      <c r="Q95" s="474">
        <v>1</v>
      </c>
      <c r="R95" s="459">
        <v>0</v>
      </c>
      <c r="S95" s="475">
        <v>0</v>
      </c>
      <c r="T95" s="458">
        <v>0</v>
      </c>
      <c r="U95" s="476" t="s">
        <v>1246</v>
      </c>
      <c r="V95" s="320" t="str">
        <f t="shared" si="13"/>
        <v/>
      </c>
      <c r="W95" s="320" t="str">
        <f t="shared" si="14"/>
        <v/>
      </c>
      <c r="X95" s="320" t="str">
        <f t="shared" si="15"/>
        <v/>
      </c>
      <c r="Y95" s="320" t="str">
        <f t="shared" si="16"/>
        <v>ü</v>
      </c>
    </row>
    <row r="96" spans="1:25" s="104" customFormat="1" ht="27.75" customHeight="1">
      <c r="A96" s="458">
        <f>A95+1</f>
        <v>77</v>
      </c>
      <c r="B96" s="459">
        <v>6</v>
      </c>
      <c r="C96" s="460"/>
      <c r="D96" s="461" t="s">
        <v>1694</v>
      </c>
      <c r="E96" s="491">
        <v>5000000</v>
      </c>
      <c r="F96" s="463" t="s">
        <v>1249</v>
      </c>
      <c r="G96" s="464">
        <v>1</v>
      </c>
      <c r="H96" s="465">
        <v>0</v>
      </c>
      <c r="I96" s="465">
        <v>0</v>
      </c>
      <c r="J96" s="465">
        <v>0</v>
      </c>
      <c r="K96" s="466">
        <v>0</v>
      </c>
      <c r="L96" s="464">
        <v>1</v>
      </c>
      <c r="M96" s="465">
        <v>1</v>
      </c>
      <c r="N96" s="466">
        <v>1</v>
      </c>
      <c r="O96" s="464">
        <v>0</v>
      </c>
      <c r="P96" s="465">
        <v>1</v>
      </c>
      <c r="Q96" s="466">
        <v>1</v>
      </c>
      <c r="R96" s="464">
        <v>0</v>
      </c>
      <c r="S96" s="467">
        <v>0</v>
      </c>
      <c r="T96" s="463">
        <v>0</v>
      </c>
      <c r="U96" s="468" t="s">
        <v>1245</v>
      </c>
      <c r="V96" s="320" t="str">
        <f t="shared" si="13"/>
        <v/>
      </c>
      <c r="W96" s="320" t="str">
        <f t="shared" si="14"/>
        <v/>
      </c>
      <c r="X96" s="320" t="str">
        <f t="shared" si="15"/>
        <v/>
      </c>
      <c r="Y96" s="320" t="str">
        <f t="shared" si="16"/>
        <v>ü</v>
      </c>
    </row>
    <row r="97" spans="1:25" s="104" customFormat="1" ht="27.75" customHeight="1">
      <c r="A97" s="458">
        <f>A96+1</f>
        <v>78</v>
      </c>
      <c r="B97" s="459">
        <v>6</v>
      </c>
      <c r="C97" s="460"/>
      <c r="D97" s="461" t="s">
        <v>1695</v>
      </c>
      <c r="E97" s="491">
        <v>6700000</v>
      </c>
      <c r="F97" s="463" t="s">
        <v>1249</v>
      </c>
      <c r="G97" s="464">
        <v>1</v>
      </c>
      <c r="H97" s="465">
        <v>0</v>
      </c>
      <c r="I97" s="465">
        <v>0</v>
      </c>
      <c r="J97" s="465">
        <v>0</v>
      </c>
      <c r="K97" s="466">
        <v>0</v>
      </c>
      <c r="L97" s="464">
        <v>1</v>
      </c>
      <c r="M97" s="465">
        <v>1</v>
      </c>
      <c r="N97" s="466">
        <v>1</v>
      </c>
      <c r="O97" s="464">
        <v>0</v>
      </c>
      <c r="P97" s="465">
        <v>1</v>
      </c>
      <c r="Q97" s="466">
        <v>1</v>
      </c>
      <c r="R97" s="464">
        <v>0</v>
      </c>
      <c r="S97" s="467">
        <v>0</v>
      </c>
      <c r="T97" s="463">
        <v>0</v>
      </c>
      <c r="U97" s="468" t="s">
        <v>1245</v>
      </c>
      <c r="V97" s="320" t="str">
        <f t="shared" si="13"/>
        <v/>
      </c>
      <c r="W97" s="320" t="str">
        <f t="shared" si="14"/>
        <v/>
      </c>
      <c r="X97" s="320" t="str">
        <f t="shared" si="15"/>
        <v/>
      </c>
      <c r="Y97" s="320" t="str">
        <f t="shared" si="16"/>
        <v>ü</v>
      </c>
    </row>
    <row r="98" spans="1:25" s="104" customFormat="1" ht="27.75" customHeight="1">
      <c r="A98" s="458">
        <f>A97+1</f>
        <v>79</v>
      </c>
      <c r="B98" s="459">
        <v>6</v>
      </c>
      <c r="C98" s="460"/>
      <c r="D98" s="461" t="s">
        <v>1696</v>
      </c>
      <c r="E98" s="491">
        <v>10000000</v>
      </c>
      <c r="F98" s="463" t="s">
        <v>1249</v>
      </c>
      <c r="G98" s="464">
        <v>1</v>
      </c>
      <c r="H98" s="465">
        <v>0</v>
      </c>
      <c r="I98" s="465">
        <v>0</v>
      </c>
      <c r="J98" s="465">
        <v>0</v>
      </c>
      <c r="K98" s="466">
        <v>0</v>
      </c>
      <c r="L98" s="464">
        <v>1</v>
      </c>
      <c r="M98" s="465">
        <v>1</v>
      </c>
      <c r="N98" s="466">
        <v>1</v>
      </c>
      <c r="O98" s="464">
        <v>0</v>
      </c>
      <c r="P98" s="465">
        <v>1</v>
      </c>
      <c r="Q98" s="466">
        <v>1</v>
      </c>
      <c r="R98" s="464">
        <v>0</v>
      </c>
      <c r="S98" s="467">
        <v>0</v>
      </c>
      <c r="T98" s="463">
        <v>0</v>
      </c>
      <c r="U98" s="468" t="s">
        <v>892</v>
      </c>
      <c r="V98" s="320" t="str">
        <f t="shared" si="13"/>
        <v/>
      </c>
      <c r="W98" s="320" t="str">
        <f t="shared" si="14"/>
        <v/>
      </c>
      <c r="X98" s="320" t="str">
        <f t="shared" si="15"/>
        <v/>
      </c>
      <c r="Y98" s="320" t="str">
        <f t="shared" si="16"/>
        <v>ü</v>
      </c>
    </row>
    <row r="99" spans="1:25" s="104" customFormat="1" ht="27.75" customHeight="1">
      <c r="A99" s="458">
        <f>A98+1</f>
        <v>80</v>
      </c>
      <c r="B99" s="459">
        <v>6</v>
      </c>
      <c r="C99" s="460"/>
      <c r="D99" s="505" t="s">
        <v>1697</v>
      </c>
      <c r="E99" s="506">
        <v>5600000</v>
      </c>
      <c r="F99" s="507" t="s">
        <v>1249</v>
      </c>
      <c r="G99" s="508">
        <v>0</v>
      </c>
      <c r="H99" s="508">
        <v>0</v>
      </c>
      <c r="I99" s="508">
        <v>0</v>
      </c>
      <c r="J99" s="508">
        <v>0</v>
      </c>
      <c r="K99" s="509">
        <v>0</v>
      </c>
      <c r="L99" s="510">
        <v>0</v>
      </c>
      <c r="M99" s="508">
        <v>0</v>
      </c>
      <c r="N99" s="509">
        <v>0</v>
      </c>
      <c r="O99" s="510">
        <v>0</v>
      </c>
      <c r="P99" s="508">
        <v>0</v>
      </c>
      <c r="Q99" s="509">
        <v>0</v>
      </c>
      <c r="R99" s="510">
        <v>0</v>
      </c>
      <c r="S99" s="509">
        <v>0</v>
      </c>
      <c r="T99" s="507">
        <v>0</v>
      </c>
      <c r="U99" s="511" t="s">
        <v>862</v>
      </c>
      <c r="V99" s="320" t="str">
        <f t="shared" si="13"/>
        <v/>
      </c>
      <c r="W99" s="320" t="str">
        <f t="shared" si="14"/>
        <v/>
      </c>
      <c r="X99" s="320" t="str">
        <f t="shared" si="15"/>
        <v/>
      </c>
      <c r="Y99" s="320" t="str">
        <f t="shared" si="16"/>
        <v>ü</v>
      </c>
    </row>
    <row r="100" spans="1:25" s="104" customFormat="1" ht="27.75" customHeight="1">
      <c r="A100" s="458"/>
      <c r="B100" s="459"/>
      <c r="C100" s="460"/>
      <c r="D100" s="401" t="s">
        <v>1698</v>
      </c>
      <c r="E100" s="487">
        <v>40600000</v>
      </c>
      <c r="F100" s="458"/>
      <c r="G100" s="459"/>
      <c r="H100" s="473"/>
      <c r="I100" s="473"/>
      <c r="J100" s="473"/>
      <c r="K100" s="474"/>
      <c r="L100" s="459"/>
      <c r="M100" s="473"/>
      <c r="N100" s="474"/>
      <c r="O100" s="459"/>
      <c r="P100" s="473"/>
      <c r="Q100" s="474"/>
      <c r="R100" s="459"/>
      <c r="S100" s="475"/>
      <c r="T100" s="458"/>
      <c r="U100" s="476"/>
      <c r="V100" s="320" t="str">
        <f t="shared" si="13"/>
        <v/>
      </c>
      <c r="W100" s="320" t="str">
        <f t="shared" si="14"/>
        <v/>
      </c>
      <c r="X100" s="320" t="str">
        <f t="shared" si="15"/>
        <v/>
      </c>
      <c r="Y100" s="320" t="str">
        <f t="shared" si="16"/>
        <v/>
      </c>
    </row>
    <row r="101" spans="1:25" s="104" customFormat="1" ht="27.75" customHeight="1">
      <c r="A101" s="458">
        <v>81</v>
      </c>
      <c r="B101" s="459">
        <v>6</v>
      </c>
      <c r="C101" s="460"/>
      <c r="D101" s="485" t="s">
        <v>1699</v>
      </c>
      <c r="E101" s="477">
        <v>29600000</v>
      </c>
      <c r="F101" s="458" t="s">
        <v>1248</v>
      </c>
      <c r="G101" s="459">
        <v>1</v>
      </c>
      <c r="H101" s="473">
        <v>1</v>
      </c>
      <c r="I101" s="473">
        <v>1</v>
      </c>
      <c r="J101" s="473">
        <v>0</v>
      </c>
      <c r="K101" s="473">
        <v>0</v>
      </c>
      <c r="L101" s="459">
        <v>1</v>
      </c>
      <c r="M101" s="473">
        <v>1</v>
      </c>
      <c r="N101" s="474">
        <v>1</v>
      </c>
      <c r="O101" s="459">
        <v>0</v>
      </c>
      <c r="P101" s="473">
        <v>1</v>
      </c>
      <c r="Q101" s="475">
        <v>1</v>
      </c>
      <c r="R101" s="490">
        <v>1</v>
      </c>
      <c r="S101" s="475">
        <v>1</v>
      </c>
      <c r="T101" s="458">
        <v>1</v>
      </c>
      <c r="U101" s="476" t="s">
        <v>880</v>
      </c>
      <c r="V101" s="320" t="str">
        <f t="shared" si="13"/>
        <v/>
      </c>
      <c r="W101" s="320" t="str">
        <f t="shared" si="14"/>
        <v>ü</v>
      </c>
      <c r="X101" s="320" t="str">
        <f t="shared" si="15"/>
        <v/>
      </c>
      <c r="Y101" s="320" t="str">
        <f t="shared" si="16"/>
        <v/>
      </c>
    </row>
    <row r="102" spans="1:25" s="104" customFormat="1" ht="27.75" customHeight="1">
      <c r="A102" s="458">
        <f>A101+1</f>
        <v>82</v>
      </c>
      <c r="B102" s="459">
        <v>6</v>
      </c>
      <c r="C102" s="460"/>
      <c r="D102" s="485" t="s">
        <v>1700</v>
      </c>
      <c r="E102" s="477">
        <v>7000000</v>
      </c>
      <c r="F102" s="458" t="s">
        <v>1250</v>
      </c>
      <c r="G102" s="459">
        <v>1</v>
      </c>
      <c r="H102" s="473">
        <v>1</v>
      </c>
      <c r="I102" s="473">
        <v>0</v>
      </c>
      <c r="J102" s="473">
        <v>0</v>
      </c>
      <c r="K102" s="473">
        <v>0</v>
      </c>
      <c r="L102" s="459">
        <v>1</v>
      </c>
      <c r="M102" s="473">
        <v>1</v>
      </c>
      <c r="N102" s="474">
        <v>1</v>
      </c>
      <c r="O102" s="459">
        <v>0</v>
      </c>
      <c r="P102" s="473">
        <v>1</v>
      </c>
      <c r="Q102" s="475">
        <v>1</v>
      </c>
      <c r="R102" s="490">
        <v>1</v>
      </c>
      <c r="S102" s="475">
        <v>1</v>
      </c>
      <c r="T102" s="458">
        <v>1</v>
      </c>
      <c r="U102" s="476" t="s">
        <v>893</v>
      </c>
      <c r="V102" s="320" t="str">
        <f t="shared" si="13"/>
        <v>ü</v>
      </c>
      <c r="W102" s="320" t="str">
        <f t="shared" si="14"/>
        <v/>
      </c>
      <c r="X102" s="320" t="str">
        <f t="shared" si="15"/>
        <v/>
      </c>
      <c r="Y102" s="320" t="str">
        <f t="shared" si="16"/>
        <v/>
      </c>
    </row>
    <row r="103" spans="1:25" s="104" customFormat="1" ht="27.75" customHeight="1">
      <c r="A103" s="458">
        <f>A102+1</f>
        <v>83</v>
      </c>
      <c r="B103" s="459">
        <v>6</v>
      </c>
      <c r="C103" s="460"/>
      <c r="D103" s="485" t="s">
        <v>1701</v>
      </c>
      <c r="E103" s="477">
        <v>4000000</v>
      </c>
      <c r="F103" s="458" t="s">
        <v>1250</v>
      </c>
      <c r="G103" s="459">
        <v>1</v>
      </c>
      <c r="H103" s="473">
        <v>1</v>
      </c>
      <c r="I103" s="473">
        <v>0</v>
      </c>
      <c r="J103" s="473">
        <v>0</v>
      </c>
      <c r="K103" s="473">
        <v>0</v>
      </c>
      <c r="L103" s="459">
        <v>1</v>
      </c>
      <c r="M103" s="473">
        <v>1</v>
      </c>
      <c r="N103" s="474">
        <v>1</v>
      </c>
      <c r="O103" s="459">
        <v>0</v>
      </c>
      <c r="P103" s="473">
        <v>1</v>
      </c>
      <c r="Q103" s="475">
        <v>1</v>
      </c>
      <c r="R103" s="490">
        <v>1</v>
      </c>
      <c r="S103" s="475">
        <v>1</v>
      </c>
      <c r="T103" s="458">
        <v>1</v>
      </c>
      <c r="U103" s="476" t="s">
        <v>893</v>
      </c>
      <c r="V103" s="320" t="str">
        <f t="shared" si="13"/>
        <v>ü</v>
      </c>
      <c r="W103" s="320" t="str">
        <f t="shared" si="14"/>
        <v/>
      </c>
      <c r="X103" s="320" t="str">
        <f t="shared" si="15"/>
        <v/>
      </c>
      <c r="Y103" s="320" t="str">
        <f t="shared" si="16"/>
        <v/>
      </c>
    </row>
    <row r="104" spans="1:25" s="104" customFormat="1" ht="27.75" customHeight="1">
      <c r="A104" s="458"/>
      <c r="B104" s="459"/>
      <c r="C104" s="460"/>
      <c r="D104" s="469" t="s">
        <v>1702</v>
      </c>
      <c r="E104" s="513">
        <v>81010400</v>
      </c>
      <c r="F104" s="463"/>
      <c r="G104" s="464"/>
      <c r="H104" s="465"/>
      <c r="I104" s="465"/>
      <c r="J104" s="465"/>
      <c r="K104" s="466"/>
      <c r="L104" s="464"/>
      <c r="M104" s="465"/>
      <c r="N104" s="466"/>
      <c r="O104" s="464"/>
      <c r="P104" s="465"/>
      <c r="Q104" s="466"/>
      <c r="R104" s="464"/>
      <c r="S104" s="467"/>
      <c r="T104" s="463"/>
      <c r="U104" s="468"/>
      <c r="V104" s="320" t="str">
        <f t="shared" ref="V104:V125" si="19">IF($F104="Y",$Z$4,"")</f>
        <v/>
      </c>
      <c r="W104" s="320" t="str">
        <f t="shared" ref="W104:W125" si="20">IF(F104="F",$Z$4,"")</f>
        <v/>
      </c>
      <c r="X104" s="320" t="str">
        <f t="shared" ref="X104:X125" si="21">IF(F104="L",$Z$4,"")</f>
        <v/>
      </c>
      <c r="Y104" s="320" t="str">
        <f t="shared" ref="Y104:Y125" si="22">IF(F104="N",$Z$4,"")</f>
        <v/>
      </c>
    </row>
    <row r="105" spans="1:25" s="104" customFormat="1" ht="27.75" customHeight="1">
      <c r="A105" s="458">
        <v>84</v>
      </c>
      <c r="B105" s="459">
        <v>6</v>
      </c>
      <c r="C105" s="460"/>
      <c r="D105" s="485" t="s">
        <v>1703</v>
      </c>
      <c r="E105" s="477">
        <v>8500000</v>
      </c>
      <c r="F105" s="458" t="s">
        <v>1250</v>
      </c>
      <c r="G105" s="459">
        <v>1</v>
      </c>
      <c r="H105" s="473">
        <v>1</v>
      </c>
      <c r="I105" s="473">
        <v>0</v>
      </c>
      <c r="J105" s="473">
        <v>0</v>
      </c>
      <c r="K105" s="473">
        <v>0</v>
      </c>
      <c r="L105" s="459">
        <v>1</v>
      </c>
      <c r="M105" s="473">
        <v>1</v>
      </c>
      <c r="N105" s="474">
        <v>1</v>
      </c>
      <c r="O105" s="459">
        <v>0</v>
      </c>
      <c r="P105" s="473">
        <v>1</v>
      </c>
      <c r="Q105" s="475">
        <v>1</v>
      </c>
      <c r="R105" s="490">
        <v>1</v>
      </c>
      <c r="S105" s="475">
        <v>1</v>
      </c>
      <c r="T105" s="458">
        <v>1</v>
      </c>
      <c r="U105" s="476" t="s">
        <v>894</v>
      </c>
      <c r="V105" s="320" t="str">
        <f t="shared" si="19"/>
        <v>ü</v>
      </c>
      <c r="W105" s="320" t="str">
        <f t="shared" si="20"/>
        <v/>
      </c>
      <c r="X105" s="320" t="str">
        <f t="shared" si="21"/>
        <v/>
      </c>
      <c r="Y105" s="320" t="str">
        <f t="shared" si="22"/>
        <v/>
      </c>
    </row>
    <row r="106" spans="1:25" s="104" customFormat="1" ht="27.75" customHeight="1">
      <c r="A106" s="458">
        <f t="shared" ref="A106:A116" si="23">A105+1</f>
        <v>85</v>
      </c>
      <c r="B106" s="459">
        <v>6</v>
      </c>
      <c r="C106" s="460"/>
      <c r="D106" s="485" t="s">
        <v>1704</v>
      </c>
      <c r="E106" s="477">
        <v>2500000</v>
      </c>
      <c r="F106" s="458" t="s">
        <v>1250</v>
      </c>
      <c r="G106" s="459">
        <v>1</v>
      </c>
      <c r="H106" s="473">
        <v>1</v>
      </c>
      <c r="I106" s="473">
        <v>0</v>
      </c>
      <c r="J106" s="473">
        <v>0</v>
      </c>
      <c r="K106" s="473">
        <v>0</v>
      </c>
      <c r="L106" s="459">
        <v>1</v>
      </c>
      <c r="M106" s="473">
        <v>1</v>
      </c>
      <c r="N106" s="474">
        <v>1</v>
      </c>
      <c r="O106" s="459">
        <v>0</v>
      </c>
      <c r="P106" s="473">
        <v>1</v>
      </c>
      <c r="Q106" s="475">
        <v>1</v>
      </c>
      <c r="R106" s="490">
        <v>1</v>
      </c>
      <c r="S106" s="475">
        <v>1</v>
      </c>
      <c r="T106" s="458">
        <v>1</v>
      </c>
      <c r="U106" s="476" t="s">
        <v>894</v>
      </c>
      <c r="V106" s="320" t="str">
        <f t="shared" si="19"/>
        <v>ü</v>
      </c>
      <c r="W106" s="320" t="str">
        <f t="shared" si="20"/>
        <v/>
      </c>
      <c r="X106" s="320" t="str">
        <f t="shared" si="21"/>
        <v/>
      </c>
      <c r="Y106" s="320" t="str">
        <f t="shared" si="22"/>
        <v/>
      </c>
    </row>
    <row r="107" spans="1:25" s="104" customFormat="1" ht="27.75" customHeight="1">
      <c r="A107" s="458">
        <f t="shared" si="23"/>
        <v>86</v>
      </c>
      <c r="B107" s="459">
        <v>6</v>
      </c>
      <c r="C107" s="460"/>
      <c r="D107" s="485" t="s">
        <v>528</v>
      </c>
      <c r="E107" s="477">
        <v>9000000</v>
      </c>
      <c r="F107" s="458" t="s">
        <v>1250</v>
      </c>
      <c r="G107" s="459">
        <v>1</v>
      </c>
      <c r="H107" s="473">
        <v>1</v>
      </c>
      <c r="I107" s="473">
        <v>0</v>
      </c>
      <c r="J107" s="473">
        <v>0</v>
      </c>
      <c r="K107" s="473">
        <v>0</v>
      </c>
      <c r="L107" s="459">
        <v>1</v>
      </c>
      <c r="M107" s="473">
        <v>1</v>
      </c>
      <c r="N107" s="474">
        <v>1</v>
      </c>
      <c r="O107" s="459">
        <v>0</v>
      </c>
      <c r="P107" s="473">
        <v>1</v>
      </c>
      <c r="Q107" s="475">
        <v>1</v>
      </c>
      <c r="R107" s="490">
        <v>1</v>
      </c>
      <c r="S107" s="475">
        <v>1</v>
      </c>
      <c r="T107" s="458">
        <v>1</v>
      </c>
      <c r="U107" s="476" t="s">
        <v>894</v>
      </c>
      <c r="V107" s="320" t="str">
        <f t="shared" si="19"/>
        <v>ü</v>
      </c>
      <c r="W107" s="320" t="str">
        <f t="shared" si="20"/>
        <v/>
      </c>
      <c r="X107" s="320" t="str">
        <f t="shared" si="21"/>
        <v/>
      </c>
      <c r="Y107" s="320" t="str">
        <f t="shared" si="22"/>
        <v/>
      </c>
    </row>
    <row r="108" spans="1:25" s="105" customFormat="1" ht="27.75" customHeight="1">
      <c r="A108" s="458">
        <f t="shared" si="23"/>
        <v>87</v>
      </c>
      <c r="B108" s="459">
        <v>6</v>
      </c>
      <c r="C108" s="514"/>
      <c r="D108" s="485" t="s">
        <v>754</v>
      </c>
      <c r="E108" s="477">
        <v>7000000</v>
      </c>
      <c r="F108" s="458" t="s">
        <v>1250</v>
      </c>
      <c r="G108" s="459">
        <v>1</v>
      </c>
      <c r="H108" s="473">
        <v>1</v>
      </c>
      <c r="I108" s="473">
        <v>0</v>
      </c>
      <c r="J108" s="473">
        <v>0</v>
      </c>
      <c r="K108" s="473">
        <v>0</v>
      </c>
      <c r="L108" s="459">
        <v>1</v>
      </c>
      <c r="M108" s="473">
        <v>1</v>
      </c>
      <c r="N108" s="474">
        <v>1</v>
      </c>
      <c r="O108" s="459">
        <v>0</v>
      </c>
      <c r="P108" s="473">
        <v>1</v>
      </c>
      <c r="Q108" s="475">
        <v>1</v>
      </c>
      <c r="R108" s="490">
        <v>1</v>
      </c>
      <c r="S108" s="475">
        <v>1</v>
      </c>
      <c r="T108" s="458">
        <v>1</v>
      </c>
      <c r="U108" s="476" t="s">
        <v>894</v>
      </c>
      <c r="V108" s="320" t="str">
        <f t="shared" si="19"/>
        <v>ü</v>
      </c>
      <c r="W108" s="320" t="str">
        <f t="shared" si="20"/>
        <v/>
      </c>
      <c r="X108" s="320" t="str">
        <f t="shared" si="21"/>
        <v/>
      </c>
      <c r="Y108" s="320" t="str">
        <f t="shared" si="22"/>
        <v/>
      </c>
    </row>
    <row r="109" spans="1:25" s="105" customFormat="1" ht="27.75" customHeight="1">
      <c r="A109" s="458">
        <f t="shared" si="23"/>
        <v>88</v>
      </c>
      <c r="B109" s="459">
        <v>6</v>
      </c>
      <c r="C109" s="514"/>
      <c r="D109" s="485" t="s">
        <v>755</v>
      </c>
      <c r="E109" s="477">
        <v>10000000</v>
      </c>
      <c r="F109" s="458" t="s">
        <v>1250</v>
      </c>
      <c r="G109" s="459">
        <v>1</v>
      </c>
      <c r="H109" s="473">
        <v>1</v>
      </c>
      <c r="I109" s="473">
        <v>0</v>
      </c>
      <c r="J109" s="473">
        <v>0</v>
      </c>
      <c r="K109" s="473">
        <v>0</v>
      </c>
      <c r="L109" s="459">
        <v>1</v>
      </c>
      <c r="M109" s="473">
        <v>1</v>
      </c>
      <c r="N109" s="474">
        <v>1</v>
      </c>
      <c r="O109" s="459">
        <v>0</v>
      </c>
      <c r="P109" s="473">
        <v>1</v>
      </c>
      <c r="Q109" s="475">
        <v>1</v>
      </c>
      <c r="R109" s="490">
        <v>1</v>
      </c>
      <c r="S109" s="475">
        <v>1</v>
      </c>
      <c r="T109" s="458">
        <v>1</v>
      </c>
      <c r="U109" s="476" t="s">
        <v>894</v>
      </c>
      <c r="V109" s="320" t="str">
        <f t="shared" si="19"/>
        <v>ü</v>
      </c>
      <c r="W109" s="320" t="str">
        <f t="shared" si="20"/>
        <v/>
      </c>
      <c r="X109" s="320" t="str">
        <f t="shared" si="21"/>
        <v/>
      </c>
      <c r="Y109" s="320" t="str">
        <f t="shared" si="22"/>
        <v/>
      </c>
    </row>
    <row r="110" spans="1:25" s="105" customFormat="1" ht="27.75" customHeight="1">
      <c r="A110" s="458">
        <f t="shared" si="23"/>
        <v>89</v>
      </c>
      <c r="B110" s="459">
        <v>6</v>
      </c>
      <c r="C110" s="514"/>
      <c r="D110" s="461" t="s">
        <v>756</v>
      </c>
      <c r="E110" s="462">
        <v>5200000</v>
      </c>
      <c r="F110" s="463" t="s">
        <v>1250</v>
      </c>
      <c r="G110" s="464">
        <v>1</v>
      </c>
      <c r="H110" s="465">
        <v>1</v>
      </c>
      <c r="I110" s="465">
        <v>0</v>
      </c>
      <c r="J110" s="465">
        <v>0</v>
      </c>
      <c r="K110" s="465">
        <v>0</v>
      </c>
      <c r="L110" s="464">
        <v>1</v>
      </c>
      <c r="M110" s="465">
        <v>1</v>
      </c>
      <c r="N110" s="466">
        <v>1</v>
      </c>
      <c r="O110" s="464">
        <v>0</v>
      </c>
      <c r="P110" s="465">
        <v>1</v>
      </c>
      <c r="Q110" s="467">
        <v>1</v>
      </c>
      <c r="R110" s="492">
        <v>1</v>
      </c>
      <c r="S110" s="467">
        <v>1</v>
      </c>
      <c r="T110" s="463">
        <v>1</v>
      </c>
      <c r="U110" s="468" t="s">
        <v>894</v>
      </c>
      <c r="V110" s="320" t="str">
        <f t="shared" si="19"/>
        <v>ü</v>
      </c>
      <c r="W110" s="320" t="str">
        <f t="shared" si="20"/>
        <v/>
      </c>
      <c r="X110" s="320" t="str">
        <f t="shared" si="21"/>
        <v/>
      </c>
      <c r="Y110" s="320" t="str">
        <f t="shared" si="22"/>
        <v/>
      </c>
    </row>
    <row r="111" spans="1:25" s="105" customFormat="1" ht="27.75" customHeight="1">
      <c r="A111" s="458">
        <f t="shared" si="23"/>
        <v>90</v>
      </c>
      <c r="B111" s="459">
        <v>6</v>
      </c>
      <c r="C111" s="514"/>
      <c r="D111" s="461" t="s">
        <v>757</v>
      </c>
      <c r="E111" s="462">
        <v>1976400</v>
      </c>
      <c r="F111" s="463" t="s">
        <v>1250</v>
      </c>
      <c r="G111" s="464">
        <v>1</v>
      </c>
      <c r="H111" s="465">
        <v>1</v>
      </c>
      <c r="I111" s="465">
        <v>1</v>
      </c>
      <c r="J111" s="465">
        <v>0</v>
      </c>
      <c r="K111" s="465">
        <v>0</v>
      </c>
      <c r="L111" s="464">
        <v>1</v>
      </c>
      <c r="M111" s="465">
        <v>1</v>
      </c>
      <c r="N111" s="466">
        <v>1</v>
      </c>
      <c r="O111" s="464">
        <v>0</v>
      </c>
      <c r="P111" s="465">
        <v>1</v>
      </c>
      <c r="Q111" s="467">
        <v>1</v>
      </c>
      <c r="R111" s="492">
        <v>1</v>
      </c>
      <c r="S111" s="467">
        <v>1</v>
      </c>
      <c r="T111" s="463">
        <v>1</v>
      </c>
      <c r="U111" s="468" t="s">
        <v>894</v>
      </c>
      <c r="V111" s="320" t="str">
        <f t="shared" si="19"/>
        <v>ü</v>
      </c>
      <c r="W111" s="320" t="str">
        <f t="shared" si="20"/>
        <v/>
      </c>
      <c r="X111" s="320" t="str">
        <f t="shared" si="21"/>
        <v/>
      </c>
      <c r="Y111" s="320" t="str">
        <f t="shared" si="22"/>
        <v/>
      </c>
    </row>
    <row r="112" spans="1:25" s="105" customFormat="1" ht="27.75" customHeight="1">
      <c r="A112" s="458">
        <f t="shared" si="23"/>
        <v>91</v>
      </c>
      <c r="B112" s="459">
        <v>6</v>
      </c>
      <c r="C112" s="514"/>
      <c r="D112" s="461" t="s">
        <v>758</v>
      </c>
      <c r="E112" s="462">
        <v>9000000</v>
      </c>
      <c r="F112" s="463" t="s">
        <v>1250</v>
      </c>
      <c r="G112" s="464">
        <v>1</v>
      </c>
      <c r="H112" s="465">
        <v>1</v>
      </c>
      <c r="I112" s="465">
        <v>0</v>
      </c>
      <c r="J112" s="465">
        <v>0</v>
      </c>
      <c r="K112" s="465">
        <v>0</v>
      </c>
      <c r="L112" s="464">
        <v>1</v>
      </c>
      <c r="M112" s="465">
        <v>1</v>
      </c>
      <c r="N112" s="466">
        <v>1</v>
      </c>
      <c r="O112" s="464">
        <v>0</v>
      </c>
      <c r="P112" s="465">
        <v>1</v>
      </c>
      <c r="Q112" s="467">
        <v>1</v>
      </c>
      <c r="R112" s="492">
        <v>1</v>
      </c>
      <c r="S112" s="467">
        <v>1</v>
      </c>
      <c r="T112" s="463">
        <v>1</v>
      </c>
      <c r="U112" s="468" t="s">
        <v>894</v>
      </c>
      <c r="V112" s="320" t="str">
        <f t="shared" si="19"/>
        <v>ü</v>
      </c>
      <c r="W112" s="320" t="str">
        <f t="shared" si="20"/>
        <v/>
      </c>
      <c r="X112" s="320" t="str">
        <f t="shared" si="21"/>
        <v/>
      </c>
      <c r="Y112" s="320" t="str">
        <f t="shared" si="22"/>
        <v/>
      </c>
    </row>
    <row r="113" spans="1:25" s="105" customFormat="1" ht="27.75" customHeight="1">
      <c r="A113" s="458">
        <f t="shared" si="23"/>
        <v>92</v>
      </c>
      <c r="B113" s="459">
        <v>6</v>
      </c>
      <c r="C113" s="514"/>
      <c r="D113" s="461" t="s">
        <v>759</v>
      </c>
      <c r="E113" s="462">
        <v>10000000</v>
      </c>
      <c r="F113" s="463" t="s">
        <v>1250</v>
      </c>
      <c r="G113" s="464">
        <v>1</v>
      </c>
      <c r="H113" s="465">
        <v>1</v>
      </c>
      <c r="I113" s="465">
        <v>1</v>
      </c>
      <c r="J113" s="465">
        <v>0</v>
      </c>
      <c r="K113" s="465">
        <v>0</v>
      </c>
      <c r="L113" s="464">
        <v>1</v>
      </c>
      <c r="M113" s="465">
        <v>1</v>
      </c>
      <c r="N113" s="466">
        <v>1</v>
      </c>
      <c r="O113" s="464">
        <v>0</v>
      </c>
      <c r="P113" s="465">
        <v>1</v>
      </c>
      <c r="Q113" s="467">
        <v>1</v>
      </c>
      <c r="R113" s="492">
        <v>1</v>
      </c>
      <c r="S113" s="467">
        <v>1</v>
      </c>
      <c r="T113" s="463">
        <v>1</v>
      </c>
      <c r="U113" s="468" t="s">
        <v>894</v>
      </c>
      <c r="V113" s="320" t="str">
        <f t="shared" si="19"/>
        <v>ü</v>
      </c>
      <c r="W113" s="320" t="str">
        <f t="shared" si="20"/>
        <v/>
      </c>
      <c r="X113" s="320" t="str">
        <f t="shared" si="21"/>
        <v/>
      </c>
      <c r="Y113" s="320" t="str">
        <f t="shared" si="22"/>
        <v/>
      </c>
    </row>
    <row r="114" spans="1:25" s="105" customFormat="1" ht="27.75" customHeight="1">
      <c r="A114" s="458">
        <f t="shared" si="23"/>
        <v>93</v>
      </c>
      <c r="B114" s="459">
        <v>6</v>
      </c>
      <c r="C114" s="514"/>
      <c r="D114" s="461" t="s">
        <v>760</v>
      </c>
      <c r="E114" s="462">
        <v>10000000</v>
      </c>
      <c r="F114" s="463" t="s">
        <v>1250</v>
      </c>
      <c r="G114" s="464">
        <v>1</v>
      </c>
      <c r="H114" s="465">
        <v>1</v>
      </c>
      <c r="I114" s="465">
        <v>0</v>
      </c>
      <c r="J114" s="465">
        <v>0</v>
      </c>
      <c r="K114" s="465">
        <v>0</v>
      </c>
      <c r="L114" s="464">
        <v>1</v>
      </c>
      <c r="M114" s="465">
        <v>1</v>
      </c>
      <c r="N114" s="466">
        <v>1</v>
      </c>
      <c r="O114" s="464">
        <v>0</v>
      </c>
      <c r="P114" s="465">
        <v>1</v>
      </c>
      <c r="Q114" s="467">
        <v>1</v>
      </c>
      <c r="R114" s="492">
        <v>1</v>
      </c>
      <c r="S114" s="467">
        <v>1</v>
      </c>
      <c r="T114" s="463">
        <v>1</v>
      </c>
      <c r="U114" s="468" t="s">
        <v>894</v>
      </c>
      <c r="V114" s="320" t="str">
        <f t="shared" si="19"/>
        <v>ü</v>
      </c>
      <c r="W114" s="320" t="str">
        <f t="shared" si="20"/>
        <v/>
      </c>
      <c r="X114" s="320" t="str">
        <f t="shared" si="21"/>
        <v/>
      </c>
      <c r="Y114" s="320" t="str">
        <f t="shared" si="22"/>
        <v/>
      </c>
    </row>
    <row r="115" spans="1:25" s="105" customFormat="1" ht="27.75" customHeight="1">
      <c r="A115" s="458">
        <f t="shared" si="23"/>
        <v>94</v>
      </c>
      <c r="B115" s="459">
        <v>6</v>
      </c>
      <c r="C115" s="514"/>
      <c r="D115" s="461" t="s">
        <v>761</v>
      </c>
      <c r="E115" s="462">
        <v>4588000</v>
      </c>
      <c r="F115" s="463" t="s">
        <v>1250</v>
      </c>
      <c r="G115" s="464">
        <v>1</v>
      </c>
      <c r="H115" s="465">
        <v>1</v>
      </c>
      <c r="I115" s="465">
        <v>0</v>
      </c>
      <c r="J115" s="465">
        <v>0</v>
      </c>
      <c r="K115" s="465">
        <v>0</v>
      </c>
      <c r="L115" s="464">
        <v>1</v>
      </c>
      <c r="M115" s="465">
        <v>1</v>
      </c>
      <c r="N115" s="466">
        <v>1</v>
      </c>
      <c r="O115" s="464">
        <v>0</v>
      </c>
      <c r="P115" s="465">
        <v>1</v>
      </c>
      <c r="Q115" s="467">
        <v>1</v>
      </c>
      <c r="R115" s="492">
        <v>1</v>
      </c>
      <c r="S115" s="467">
        <v>1</v>
      </c>
      <c r="T115" s="463">
        <v>1</v>
      </c>
      <c r="U115" s="468" t="s">
        <v>894</v>
      </c>
      <c r="V115" s="320" t="str">
        <f t="shared" si="19"/>
        <v>ü</v>
      </c>
      <c r="W115" s="320" t="str">
        <f t="shared" si="20"/>
        <v/>
      </c>
      <c r="X115" s="320" t="str">
        <f t="shared" si="21"/>
        <v/>
      </c>
      <c r="Y115" s="320" t="str">
        <f t="shared" si="22"/>
        <v/>
      </c>
    </row>
    <row r="116" spans="1:25" s="105" customFormat="1" ht="27.75" customHeight="1">
      <c r="A116" s="458">
        <f t="shared" si="23"/>
        <v>95</v>
      </c>
      <c r="B116" s="459">
        <v>6</v>
      </c>
      <c r="C116" s="514"/>
      <c r="D116" s="461" t="s">
        <v>762</v>
      </c>
      <c r="E116" s="462">
        <v>3246000</v>
      </c>
      <c r="F116" s="463" t="s">
        <v>1250</v>
      </c>
      <c r="G116" s="464">
        <v>1</v>
      </c>
      <c r="H116" s="465">
        <v>1</v>
      </c>
      <c r="I116" s="465">
        <v>0</v>
      </c>
      <c r="J116" s="465">
        <v>0</v>
      </c>
      <c r="K116" s="465">
        <v>0</v>
      </c>
      <c r="L116" s="464">
        <v>1</v>
      </c>
      <c r="M116" s="465">
        <v>1</v>
      </c>
      <c r="N116" s="466">
        <v>1</v>
      </c>
      <c r="O116" s="464">
        <v>0</v>
      </c>
      <c r="P116" s="465">
        <v>1</v>
      </c>
      <c r="Q116" s="467">
        <v>1</v>
      </c>
      <c r="R116" s="492">
        <v>1</v>
      </c>
      <c r="S116" s="467">
        <v>1</v>
      </c>
      <c r="T116" s="463">
        <v>1</v>
      </c>
      <c r="U116" s="468" t="s">
        <v>894</v>
      </c>
      <c r="V116" s="320" t="str">
        <f t="shared" si="19"/>
        <v>ü</v>
      </c>
      <c r="W116" s="320" t="str">
        <f t="shared" si="20"/>
        <v/>
      </c>
      <c r="X116" s="320" t="str">
        <f t="shared" si="21"/>
        <v/>
      </c>
      <c r="Y116" s="320" t="str">
        <f t="shared" si="22"/>
        <v/>
      </c>
    </row>
    <row r="117" spans="1:25" s="104" customFormat="1" ht="42.75">
      <c r="A117" s="458"/>
      <c r="B117" s="459"/>
      <c r="C117" s="460" t="s">
        <v>527</v>
      </c>
      <c r="D117" s="469" t="s">
        <v>763</v>
      </c>
      <c r="E117" s="513">
        <v>21809989</v>
      </c>
      <c r="F117" s="463"/>
      <c r="G117" s="464"/>
      <c r="H117" s="465"/>
      <c r="I117" s="465"/>
      <c r="J117" s="465"/>
      <c r="K117" s="466"/>
      <c r="L117" s="464"/>
      <c r="M117" s="465"/>
      <c r="N117" s="466"/>
      <c r="O117" s="464"/>
      <c r="P117" s="465"/>
      <c r="Q117" s="466"/>
      <c r="R117" s="464"/>
      <c r="S117" s="467"/>
      <c r="T117" s="463"/>
      <c r="U117" s="468"/>
      <c r="V117" s="320" t="str">
        <f t="shared" si="19"/>
        <v/>
      </c>
      <c r="W117" s="320" t="str">
        <f t="shared" si="20"/>
        <v/>
      </c>
      <c r="X117" s="320" t="str">
        <f t="shared" si="21"/>
        <v/>
      </c>
      <c r="Y117" s="320" t="str">
        <f t="shared" si="22"/>
        <v/>
      </c>
    </row>
    <row r="118" spans="1:25" s="105" customFormat="1" ht="27.75" customHeight="1">
      <c r="A118" s="458">
        <v>96</v>
      </c>
      <c r="B118" s="459">
        <v>7</v>
      </c>
      <c r="C118" s="514"/>
      <c r="D118" s="512" t="s">
        <v>764</v>
      </c>
      <c r="E118" s="515">
        <v>6222000</v>
      </c>
      <c r="F118" s="458" t="s">
        <v>1248</v>
      </c>
      <c r="G118" s="459">
        <v>1</v>
      </c>
      <c r="H118" s="473">
        <v>1</v>
      </c>
      <c r="I118" s="473">
        <v>0</v>
      </c>
      <c r="J118" s="473">
        <v>0</v>
      </c>
      <c r="K118" s="474">
        <v>0</v>
      </c>
      <c r="L118" s="459">
        <v>1</v>
      </c>
      <c r="M118" s="473">
        <v>1</v>
      </c>
      <c r="N118" s="474">
        <v>1</v>
      </c>
      <c r="O118" s="459">
        <v>0</v>
      </c>
      <c r="P118" s="473">
        <v>1</v>
      </c>
      <c r="Q118" s="474">
        <v>1</v>
      </c>
      <c r="R118" s="459">
        <v>1</v>
      </c>
      <c r="S118" s="475">
        <v>1</v>
      </c>
      <c r="T118" s="458">
        <v>1</v>
      </c>
      <c r="U118" s="500" t="s">
        <v>204</v>
      </c>
      <c r="V118" s="320" t="str">
        <f t="shared" si="19"/>
        <v/>
      </c>
      <c r="W118" s="320" t="str">
        <f t="shared" si="20"/>
        <v>ü</v>
      </c>
      <c r="X118" s="320" t="str">
        <f t="shared" si="21"/>
        <v/>
      </c>
      <c r="Y118" s="320" t="str">
        <f t="shared" si="22"/>
        <v/>
      </c>
    </row>
    <row r="119" spans="1:25" s="105" customFormat="1" ht="27.75" customHeight="1">
      <c r="A119" s="458">
        <f t="shared" ref="A119:A125" si="24">A118+1</f>
        <v>97</v>
      </c>
      <c r="B119" s="459">
        <v>7</v>
      </c>
      <c r="C119" s="514"/>
      <c r="D119" s="485" t="s">
        <v>744</v>
      </c>
      <c r="E119" s="472">
        <v>3500000</v>
      </c>
      <c r="F119" s="458" t="s">
        <v>1249</v>
      </c>
      <c r="G119" s="459">
        <v>1</v>
      </c>
      <c r="H119" s="473">
        <v>0</v>
      </c>
      <c r="I119" s="473">
        <v>0</v>
      </c>
      <c r="J119" s="473">
        <v>0</v>
      </c>
      <c r="K119" s="474">
        <v>0</v>
      </c>
      <c r="L119" s="459">
        <v>1</v>
      </c>
      <c r="M119" s="473">
        <v>1</v>
      </c>
      <c r="N119" s="474">
        <v>1</v>
      </c>
      <c r="O119" s="459">
        <v>0</v>
      </c>
      <c r="P119" s="473">
        <v>1</v>
      </c>
      <c r="Q119" s="474">
        <v>1</v>
      </c>
      <c r="R119" s="459">
        <v>0</v>
      </c>
      <c r="S119" s="475">
        <v>0</v>
      </c>
      <c r="T119" s="458">
        <v>0</v>
      </c>
      <c r="U119" s="476" t="s">
        <v>1245</v>
      </c>
      <c r="V119" s="320" t="str">
        <f t="shared" si="19"/>
        <v/>
      </c>
      <c r="W119" s="320" t="str">
        <f t="shared" si="20"/>
        <v/>
      </c>
      <c r="X119" s="320" t="str">
        <f t="shared" si="21"/>
        <v/>
      </c>
      <c r="Y119" s="320" t="str">
        <f t="shared" si="22"/>
        <v>ü</v>
      </c>
    </row>
    <row r="120" spans="1:25" s="105" customFormat="1" ht="27.75" customHeight="1">
      <c r="A120" s="458">
        <f t="shared" si="24"/>
        <v>98</v>
      </c>
      <c r="B120" s="459">
        <v>7</v>
      </c>
      <c r="C120" s="514"/>
      <c r="D120" s="461" t="s">
        <v>745</v>
      </c>
      <c r="E120" s="516">
        <v>2580000</v>
      </c>
      <c r="F120" s="458" t="s">
        <v>1248</v>
      </c>
      <c r="G120" s="459">
        <v>1</v>
      </c>
      <c r="H120" s="473">
        <v>1</v>
      </c>
      <c r="I120" s="473">
        <v>0</v>
      </c>
      <c r="J120" s="473">
        <v>0</v>
      </c>
      <c r="K120" s="474">
        <v>0</v>
      </c>
      <c r="L120" s="459">
        <v>1</v>
      </c>
      <c r="M120" s="473">
        <v>1</v>
      </c>
      <c r="N120" s="474">
        <v>1</v>
      </c>
      <c r="O120" s="459">
        <v>0</v>
      </c>
      <c r="P120" s="473">
        <v>1</v>
      </c>
      <c r="Q120" s="474">
        <v>1</v>
      </c>
      <c r="R120" s="459">
        <v>1</v>
      </c>
      <c r="S120" s="475">
        <v>1</v>
      </c>
      <c r="T120" s="458">
        <v>1</v>
      </c>
      <c r="U120" s="500" t="s">
        <v>204</v>
      </c>
      <c r="V120" s="320" t="str">
        <f t="shared" si="19"/>
        <v/>
      </c>
      <c r="W120" s="320" t="str">
        <f t="shared" si="20"/>
        <v>ü</v>
      </c>
      <c r="X120" s="320" t="str">
        <f t="shared" si="21"/>
        <v/>
      </c>
      <c r="Y120" s="320" t="str">
        <f t="shared" si="22"/>
        <v/>
      </c>
    </row>
    <row r="121" spans="1:25" s="105" customFormat="1" ht="27.75" customHeight="1">
      <c r="A121" s="458">
        <f t="shared" si="24"/>
        <v>99</v>
      </c>
      <c r="B121" s="459">
        <v>7</v>
      </c>
      <c r="C121" s="514"/>
      <c r="D121" s="461" t="s">
        <v>746</v>
      </c>
      <c r="E121" s="462">
        <v>1325000</v>
      </c>
      <c r="F121" s="463" t="s">
        <v>1249</v>
      </c>
      <c r="G121" s="464">
        <v>1</v>
      </c>
      <c r="H121" s="465">
        <v>0</v>
      </c>
      <c r="I121" s="465">
        <v>0</v>
      </c>
      <c r="J121" s="465">
        <v>0</v>
      </c>
      <c r="K121" s="466">
        <v>0</v>
      </c>
      <c r="L121" s="464">
        <v>1</v>
      </c>
      <c r="M121" s="465">
        <v>1</v>
      </c>
      <c r="N121" s="466">
        <v>1</v>
      </c>
      <c r="O121" s="464">
        <v>0</v>
      </c>
      <c r="P121" s="465">
        <v>1</v>
      </c>
      <c r="Q121" s="466">
        <v>1</v>
      </c>
      <c r="R121" s="464">
        <v>0</v>
      </c>
      <c r="S121" s="467">
        <v>0</v>
      </c>
      <c r="T121" s="463">
        <v>0</v>
      </c>
      <c r="U121" s="468" t="s">
        <v>1246</v>
      </c>
      <c r="V121" s="320" t="str">
        <f t="shared" si="19"/>
        <v/>
      </c>
      <c r="W121" s="320" t="str">
        <f t="shared" si="20"/>
        <v/>
      </c>
      <c r="X121" s="320" t="str">
        <f t="shared" si="21"/>
        <v/>
      </c>
      <c r="Y121" s="320" t="str">
        <f t="shared" si="22"/>
        <v>ü</v>
      </c>
    </row>
    <row r="122" spans="1:25" s="105" customFormat="1" ht="27.75" customHeight="1">
      <c r="A122" s="458">
        <f t="shared" si="24"/>
        <v>100</v>
      </c>
      <c r="B122" s="459">
        <v>7</v>
      </c>
      <c r="C122" s="514"/>
      <c r="D122" s="485" t="s">
        <v>747</v>
      </c>
      <c r="E122" s="472">
        <v>200000</v>
      </c>
      <c r="F122" s="458" t="s">
        <v>1248</v>
      </c>
      <c r="G122" s="459">
        <v>1</v>
      </c>
      <c r="H122" s="473">
        <v>1</v>
      </c>
      <c r="I122" s="473">
        <v>0</v>
      </c>
      <c r="J122" s="473">
        <v>0</v>
      </c>
      <c r="K122" s="474">
        <v>0</v>
      </c>
      <c r="L122" s="459">
        <v>1</v>
      </c>
      <c r="M122" s="473">
        <v>1</v>
      </c>
      <c r="N122" s="474">
        <v>1</v>
      </c>
      <c r="O122" s="459">
        <v>0</v>
      </c>
      <c r="P122" s="473">
        <v>1</v>
      </c>
      <c r="Q122" s="474">
        <v>1</v>
      </c>
      <c r="R122" s="459">
        <v>1</v>
      </c>
      <c r="S122" s="475">
        <v>1</v>
      </c>
      <c r="T122" s="458">
        <v>1</v>
      </c>
      <c r="U122" s="500" t="s">
        <v>204</v>
      </c>
      <c r="V122" s="320" t="str">
        <f t="shared" si="19"/>
        <v/>
      </c>
      <c r="W122" s="320" t="str">
        <f t="shared" si="20"/>
        <v>ü</v>
      </c>
      <c r="X122" s="320" t="str">
        <f t="shared" si="21"/>
        <v/>
      </c>
      <c r="Y122" s="320" t="str">
        <f t="shared" si="22"/>
        <v/>
      </c>
    </row>
    <row r="123" spans="1:25" s="105" customFormat="1" ht="27.75" customHeight="1">
      <c r="A123" s="458">
        <f t="shared" si="24"/>
        <v>101</v>
      </c>
      <c r="B123" s="459">
        <v>7</v>
      </c>
      <c r="C123" s="514"/>
      <c r="D123" s="485" t="s">
        <v>748</v>
      </c>
      <c r="E123" s="472">
        <v>5270989</v>
      </c>
      <c r="F123" s="458" t="s">
        <v>1249</v>
      </c>
      <c r="G123" s="459">
        <v>1</v>
      </c>
      <c r="H123" s="473">
        <v>0</v>
      </c>
      <c r="I123" s="473">
        <v>0</v>
      </c>
      <c r="J123" s="473">
        <v>0</v>
      </c>
      <c r="K123" s="474">
        <v>0</v>
      </c>
      <c r="L123" s="459">
        <v>1</v>
      </c>
      <c r="M123" s="473">
        <v>1</v>
      </c>
      <c r="N123" s="474">
        <v>1</v>
      </c>
      <c r="O123" s="459">
        <v>0</v>
      </c>
      <c r="P123" s="473">
        <v>1</v>
      </c>
      <c r="Q123" s="474">
        <v>1</v>
      </c>
      <c r="R123" s="459">
        <v>0</v>
      </c>
      <c r="S123" s="475">
        <v>0</v>
      </c>
      <c r="T123" s="458">
        <v>0</v>
      </c>
      <c r="U123" s="476" t="s">
        <v>888</v>
      </c>
      <c r="V123" s="320" t="str">
        <f t="shared" si="19"/>
        <v/>
      </c>
      <c r="W123" s="320" t="str">
        <f t="shared" si="20"/>
        <v/>
      </c>
      <c r="X123" s="320" t="str">
        <f t="shared" si="21"/>
        <v/>
      </c>
      <c r="Y123" s="320" t="str">
        <f t="shared" si="22"/>
        <v>ü</v>
      </c>
    </row>
    <row r="124" spans="1:25" s="105" customFormat="1" ht="27.75" customHeight="1">
      <c r="A124" s="458">
        <f t="shared" si="24"/>
        <v>102</v>
      </c>
      <c r="B124" s="459">
        <v>7</v>
      </c>
      <c r="C124" s="514"/>
      <c r="D124" s="461" t="s">
        <v>749</v>
      </c>
      <c r="E124" s="462">
        <v>1500000</v>
      </c>
      <c r="F124" s="463" t="s">
        <v>1249</v>
      </c>
      <c r="G124" s="464">
        <v>1</v>
      </c>
      <c r="H124" s="465">
        <v>0</v>
      </c>
      <c r="I124" s="465">
        <v>0</v>
      </c>
      <c r="J124" s="465">
        <v>0</v>
      </c>
      <c r="K124" s="466">
        <v>0</v>
      </c>
      <c r="L124" s="464">
        <v>1</v>
      </c>
      <c r="M124" s="465">
        <v>1</v>
      </c>
      <c r="N124" s="466">
        <v>1</v>
      </c>
      <c r="O124" s="464">
        <v>0</v>
      </c>
      <c r="P124" s="465">
        <v>1</v>
      </c>
      <c r="Q124" s="466">
        <v>1</v>
      </c>
      <c r="R124" s="464">
        <v>0</v>
      </c>
      <c r="S124" s="467">
        <v>0</v>
      </c>
      <c r="T124" s="463">
        <v>0</v>
      </c>
      <c r="U124" s="517" t="s">
        <v>895</v>
      </c>
      <c r="V124" s="320" t="str">
        <f t="shared" si="19"/>
        <v/>
      </c>
      <c r="W124" s="320" t="str">
        <f t="shared" si="20"/>
        <v/>
      </c>
      <c r="X124" s="320" t="str">
        <f t="shared" si="21"/>
        <v/>
      </c>
      <c r="Y124" s="320" t="str">
        <f t="shared" si="22"/>
        <v>ü</v>
      </c>
    </row>
    <row r="125" spans="1:25" s="105" customFormat="1" ht="27.75" customHeight="1">
      <c r="A125" s="528">
        <f t="shared" si="24"/>
        <v>103</v>
      </c>
      <c r="B125" s="518">
        <v>7</v>
      </c>
      <c r="C125" s="519"/>
      <c r="D125" s="520" t="s">
        <v>750</v>
      </c>
      <c r="E125" s="521">
        <v>1212000</v>
      </c>
      <c r="F125" s="522" t="s">
        <v>1248</v>
      </c>
      <c r="G125" s="523">
        <v>1</v>
      </c>
      <c r="H125" s="524">
        <v>1</v>
      </c>
      <c r="I125" s="524">
        <v>0</v>
      </c>
      <c r="J125" s="524">
        <v>0</v>
      </c>
      <c r="K125" s="525">
        <v>0</v>
      </c>
      <c r="L125" s="523">
        <v>1</v>
      </c>
      <c r="M125" s="524">
        <v>1</v>
      </c>
      <c r="N125" s="525">
        <v>1</v>
      </c>
      <c r="O125" s="523">
        <v>0</v>
      </c>
      <c r="P125" s="524">
        <v>1</v>
      </c>
      <c r="Q125" s="525">
        <v>1</v>
      </c>
      <c r="R125" s="523">
        <v>1</v>
      </c>
      <c r="S125" s="526">
        <v>1</v>
      </c>
      <c r="T125" s="522">
        <v>1</v>
      </c>
      <c r="U125" s="527" t="s">
        <v>204</v>
      </c>
      <c r="V125" s="353" t="str">
        <f t="shared" si="19"/>
        <v/>
      </c>
      <c r="W125" s="353" t="str">
        <f t="shared" si="20"/>
        <v>ü</v>
      </c>
      <c r="X125" s="353" t="str">
        <f t="shared" si="21"/>
        <v/>
      </c>
      <c r="Y125" s="353" t="str">
        <f t="shared" si="22"/>
        <v/>
      </c>
    </row>
    <row r="126" spans="1:25" s="78" customFormat="1">
      <c r="A126" s="46"/>
      <c r="B126" s="46"/>
      <c r="D126" s="75"/>
      <c r="E126" s="101"/>
    </row>
    <row r="127" spans="1:25" s="78" customFormat="1">
      <c r="A127" s="46"/>
      <c r="B127" s="46"/>
      <c r="D127" s="75"/>
      <c r="E127" s="101"/>
    </row>
    <row r="128" spans="1:25" s="78" customFormat="1" hidden="1">
      <c r="A128" s="46"/>
      <c r="B128" s="46"/>
      <c r="D128" s="65" t="s">
        <v>805</v>
      </c>
      <c r="E128" s="66">
        <f>SUMIF(F$8:F125,"Y",E$8:E125)</f>
        <v>144569450</v>
      </c>
      <c r="F128" s="67">
        <f>COUNTIF(F$8:F125,"Y")</f>
        <v>32</v>
      </c>
    </row>
    <row r="129" spans="1:6" s="78" customFormat="1" hidden="1">
      <c r="A129" s="46"/>
      <c r="B129" s="46"/>
      <c r="D129" s="68" t="s">
        <v>806</v>
      </c>
      <c r="E129" s="69">
        <f>SUMIF(F$8:F125,"N",E$8:E125)</f>
        <v>219012154</v>
      </c>
      <c r="F129" s="64">
        <f>COUNTIF(F$8:F125,"N")</f>
        <v>60</v>
      </c>
    </row>
    <row r="130" spans="1:6" s="78" customFormat="1" hidden="1">
      <c r="A130" s="46"/>
      <c r="B130" s="46"/>
      <c r="D130" s="68" t="s">
        <v>804</v>
      </c>
      <c r="E130" s="69">
        <f>SUMIF(F$8:F125,"F",E$8:E125)</f>
        <v>103825900</v>
      </c>
      <c r="F130" s="64">
        <f>COUNTIF(F$8:F125,"F")</f>
        <v>11</v>
      </c>
    </row>
    <row r="131" spans="1:6" s="78" customFormat="1" hidden="1">
      <c r="A131" s="46"/>
      <c r="B131" s="46"/>
      <c r="D131" s="68" t="s">
        <v>1101</v>
      </c>
      <c r="E131" s="69">
        <f>SUMIF(F$8:F125,"L",E$8:E125)</f>
        <v>0</v>
      </c>
      <c r="F131" s="64">
        <f>COUNTIF(F$8:F125,"L")</f>
        <v>0</v>
      </c>
    </row>
    <row r="132" spans="1:6" s="78" customFormat="1" hidden="1">
      <c r="A132" s="46"/>
      <c r="B132" s="46"/>
      <c r="D132" s="70" t="s">
        <v>807</v>
      </c>
      <c r="E132" s="71">
        <f>SUM(E128:E131)</f>
        <v>467407504</v>
      </c>
      <c r="F132" s="72">
        <f>SUM(F128:F131)</f>
        <v>103</v>
      </c>
    </row>
    <row r="133" spans="1:6" s="78" customFormat="1" hidden="1">
      <c r="A133" s="46"/>
      <c r="B133" s="46"/>
      <c r="D133" s="75"/>
      <c r="E133" s="101"/>
    </row>
    <row r="134" spans="1:6" s="78" customFormat="1" hidden="1">
      <c r="A134" s="46"/>
      <c r="B134" s="46"/>
      <c r="D134" s="75"/>
      <c r="E134" s="101"/>
    </row>
    <row r="135" spans="1:6" s="78" customFormat="1">
      <c r="A135" s="46"/>
      <c r="B135" s="46"/>
      <c r="D135" s="75"/>
      <c r="E135" s="101"/>
    </row>
    <row r="136" spans="1:6" s="78" customFormat="1">
      <c r="A136" s="46"/>
      <c r="B136" s="46"/>
      <c r="D136" s="75"/>
      <c r="E136" s="101"/>
    </row>
    <row r="137" spans="1:6" s="78" customFormat="1">
      <c r="A137" s="46"/>
      <c r="B137" s="46"/>
      <c r="D137" s="75"/>
      <c r="E137" s="101"/>
    </row>
    <row r="138" spans="1:6" s="78" customFormat="1">
      <c r="A138" s="46"/>
      <c r="B138" s="46"/>
      <c r="D138" s="75"/>
      <c r="E138" s="101"/>
    </row>
    <row r="139" spans="1:6" s="78" customFormat="1">
      <c r="A139" s="46"/>
      <c r="B139" s="46"/>
      <c r="D139" s="75"/>
      <c r="E139" s="101"/>
    </row>
    <row r="140" spans="1:6" s="78" customFormat="1">
      <c r="A140" s="46"/>
      <c r="B140" s="46"/>
      <c r="D140" s="75"/>
      <c r="E140" s="101"/>
    </row>
    <row r="141" spans="1:6" s="78" customFormat="1">
      <c r="A141" s="46"/>
      <c r="B141" s="46"/>
      <c r="D141" s="75"/>
      <c r="E141" s="101"/>
    </row>
    <row r="142" spans="1:6" s="78" customFormat="1">
      <c r="A142" s="46"/>
      <c r="B142" s="46"/>
      <c r="D142" s="75"/>
      <c r="E142" s="101"/>
    </row>
    <row r="143" spans="1:6" s="78" customFormat="1">
      <c r="A143" s="46"/>
      <c r="B143" s="46"/>
      <c r="D143" s="75"/>
      <c r="E143" s="101"/>
    </row>
    <row r="144" spans="1:6" s="78" customFormat="1">
      <c r="A144" s="46"/>
      <c r="B144" s="46"/>
      <c r="D144" s="75"/>
      <c r="E144" s="101"/>
    </row>
    <row r="145" spans="1:5" s="78" customFormat="1">
      <c r="A145" s="46"/>
      <c r="B145" s="46"/>
      <c r="D145" s="75"/>
      <c r="E145" s="101"/>
    </row>
    <row r="146" spans="1:5" s="78" customFormat="1">
      <c r="A146" s="46"/>
      <c r="B146" s="46"/>
      <c r="D146" s="75"/>
      <c r="E146" s="101"/>
    </row>
    <row r="147" spans="1:5" s="78" customFormat="1">
      <c r="A147" s="46"/>
      <c r="B147" s="46"/>
      <c r="D147" s="75"/>
      <c r="E147" s="101"/>
    </row>
    <row r="148" spans="1:5" s="78" customFormat="1">
      <c r="A148" s="46"/>
      <c r="B148" s="46"/>
      <c r="D148" s="75"/>
      <c r="E148" s="101"/>
    </row>
    <row r="149" spans="1:5" s="78" customFormat="1">
      <c r="A149" s="46"/>
      <c r="B149" s="46"/>
      <c r="D149" s="75"/>
      <c r="E149" s="101"/>
    </row>
    <row r="150" spans="1:5" s="78" customFormat="1">
      <c r="A150" s="46"/>
      <c r="B150" s="46"/>
      <c r="D150" s="75"/>
      <c r="E150" s="101"/>
    </row>
    <row r="151" spans="1:5" s="78" customFormat="1">
      <c r="A151" s="46"/>
      <c r="B151" s="46"/>
      <c r="D151" s="75"/>
      <c r="E151" s="101"/>
    </row>
    <row r="152" spans="1:5" s="78" customFormat="1">
      <c r="A152" s="46"/>
      <c r="B152" s="46"/>
      <c r="D152" s="75"/>
      <c r="E152" s="101"/>
    </row>
    <row r="153" spans="1:5" s="78" customFormat="1">
      <c r="A153" s="46"/>
      <c r="B153" s="46"/>
      <c r="D153" s="75"/>
      <c r="E153" s="101"/>
    </row>
    <row r="154" spans="1:5" s="78" customFormat="1">
      <c r="A154" s="46"/>
      <c r="B154" s="46"/>
      <c r="D154" s="75"/>
      <c r="E154" s="101"/>
    </row>
    <row r="155" spans="1:5" s="78" customFormat="1">
      <c r="A155" s="46"/>
      <c r="B155" s="46"/>
      <c r="D155" s="75"/>
      <c r="E155" s="101"/>
    </row>
    <row r="156" spans="1:5" s="78" customFormat="1">
      <c r="A156" s="46"/>
      <c r="B156" s="46"/>
      <c r="D156" s="75"/>
      <c r="E156" s="101"/>
    </row>
    <row r="157" spans="1:5" s="78" customFormat="1">
      <c r="A157" s="46"/>
      <c r="B157" s="46"/>
      <c r="D157" s="75"/>
      <c r="E157" s="101"/>
    </row>
    <row r="158" spans="1:5" s="78" customFormat="1">
      <c r="A158" s="46"/>
      <c r="B158" s="46"/>
      <c r="D158" s="75"/>
      <c r="E158" s="101"/>
    </row>
    <row r="159" spans="1:5" s="78" customFormat="1">
      <c r="A159" s="46"/>
      <c r="B159" s="46"/>
      <c r="D159" s="75"/>
      <c r="E159" s="101"/>
    </row>
    <row r="160" spans="1:5" s="78" customFormat="1">
      <c r="A160" s="46"/>
      <c r="B160" s="46"/>
      <c r="D160" s="75"/>
      <c r="E160" s="101"/>
    </row>
    <row r="161" spans="1:5" s="78" customFormat="1">
      <c r="A161" s="46"/>
      <c r="B161" s="46"/>
      <c r="D161" s="75"/>
      <c r="E161" s="101"/>
    </row>
    <row r="162" spans="1:5" s="78" customFormat="1">
      <c r="A162" s="46"/>
      <c r="B162" s="46"/>
      <c r="D162" s="75"/>
      <c r="E162" s="101"/>
    </row>
    <row r="163" spans="1:5" s="78" customFormat="1">
      <c r="A163" s="46"/>
      <c r="B163" s="46"/>
      <c r="D163" s="75"/>
      <c r="E163" s="101"/>
    </row>
    <row r="164" spans="1:5" s="78" customFormat="1">
      <c r="A164" s="46"/>
      <c r="B164" s="46"/>
      <c r="D164" s="75"/>
      <c r="E164" s="101"/>
    </row>
    <row r="165" spans="1:5" s="78" customFormat="1">
      <c r="A165" s="46"/>
      <c r="B165" s="46"/>
      <c r="D165" s="75"/>
      <c r="E165" s="101"/>
    </row>
    <row r="166" spans="1:5" s="78" customFormat="1">
      <c r="A166" s="46"/>
      <c r="B166" s="46"/>
      <c r="D166" s="75"/>
      <c r="E166" s="101"/>
    </row>
    <row r="167" spans="1:5" s="78" customFormat="1">
      <c r="A167" s="46"/>
      <c r="B167" s="46"/>
      <c r="D167" s="75"/>
      <c r="E167" s="101"/>
    </row>
  </sheetData>
  <autoFilter ref="A5:AE126">
    <filterColumn colId="6" showButton="0"/>
    <filterColumn colId="7" showButton="0"/>
    <filterColumn colId="8" showButton="0"/>
    <filterColumn colId="9" showButton="0"/>
    <filterColumn colId="11" showButton="0"/>
    <filterColumn colId="12" showButton="0"/>
    <filterColumn colId="14" showButton="0"/>
    <filterColumn colId="15" showButton="0"/>
    <filterColumn colId="17" showButton="0"/>
  </autoFilter>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5.xml><?xml version="1.0" encoding="utf-8"?>
<worksheet xmlns="http://schemas.openxmlformats.org/spreadsheetml/2006/main" xmlns:r="http://schemas.openxmlformats.org/officeDocument/2006/relationships">
  <sheetPr enableFormatConditionsCalculation="0">
    <tabColor indexed="46"/>
  </sheetPr>
  <dimension ref="A1:Z115"/>
  <sheetViews>
    <sheetView zoomScale="75" workbookViewId="0">
      <pane xSplit="5" ySplit="6" topLeftCell="F103" activePane="bottomRight" state="frozen"/>
      <selection activeCell="U5" sqref="U5:U7"/>
      <selection pane="topRight" activeCell="U5" sqref="U5:U7"/>
      <selection pane="bottomLeft" activeCell="U5" sqref="U5:U7"/>
      <selection pane="bottomRight" activeCell="U5" sqref="U5:U7"/>
    </sheetView>
  </sheetViews>
  <sheetFormatPr defaultColWidth="9" defaultRowHeight="14.25"/>
  <cols>
    <col min="1" max="1" width="5.125" style="40" customWidth="1"/>
    <col min="2" max="2" width="5.125" style="40" hidden="1" customWidth="1"/>
    <col min="3" max="3" width="47.625" style="40" customWidth="1"/>
    <col min="4" max="4" width="59.25" style="40" customWidth="1"/>
    <col min="5" max="5" width="11.375" style="39" customWidth="1"/>
    <col min="6" max="20" width="4.375" style="40" hidden="1" customWidth="1"/>
    <col min="21" max="21" width="26.125" style="40" hidden="1" customWidth="1"/>
    <col min="22" max="25" width="9" style="40"/>
    <col min="26" max="26" width="0" style="40" hidden="1" customWidth="1"/>
    <col min="27" max="16384" width="9" style="40"/>
  </cols>
  <sheetData>
    <row r="1" spans="1:26" s="188" customFormat="1" ht="12.75">
      <c r="A1" s="5" t="s">
        <v>1453</v>
      </c>
      <c r="B1" s="5"/>
      <c r="D1" s="194"/>
      <c r="E1" s="189"/>
      <c r="F1" s="188" t="s">
        <v>1476</v>
      </c>
      <c r="H1" s="188" t="s">
        <v>1481</v>
      </c>
    </row>
    <row r="2" spans="1:26" s="188" customFormat="1" ht="12.75">
      <c r="A2" s="5" t="s">
        <v>1032</v>
      </c>
      <c r="B2" s="5"/>
      <c r="D2" s="194"/>
      <c r="E2" s="189"/>
      <c r="H2" s="188" t="s">
        <v>1477</v>
      </c>
      <c r="K2" s="188" t="s">
        <v>1031</v>
      </c>
    </row>
    <row r="3" spans="1:26" s="188" customFormat="1" ht="12.75">
      <c r="A3" s="5"/>
      <c r="B3" s="5"/>
      <c r="D3" s="194"/>
      <c r="E3" s="189"/>
      <c r="H3" s="188" t="s">
        <v>1478</v>
      </c>
      <c r="N3" s="188" t="s">
        <v>1251</v>
      </c>
    </row>
    <row r="4" spans="1:26" s="188" customFormat="1" ht="12.75">
      <c r="D4" s="194"/>
      <c r="E4" s="189"/>
      <c r="H4" s="188" t="s">
        <v>1028</v>
      </c>
      <c r="N4" s="188" t="s">
        <v>1252</v>
      </c>
      <c r="Z4" s="190" t="s">
        <v>106</v>
      </c>
    </row>
    <row r="5" spans="1:26" s="188" customFormat="1" ht="12.75">
      <c r="A5" s="1171" t="s">
        <v>1474</v>
      </c>
      <c r="B5" s="180"/>
      <c r="C5" s="1171" t="s">
        <v>1454</v>
      </c>
      <c r="D5" s="1171" t="s">
        <v>1455</v>
      </c>
      <c r="E5" s="1175" t="s">
        <v>1470</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ht="42.75">
      <c r="A8" s="295">
        <v>1</v>
      </c>
      <c r="B8" s="295">
        <v>1</v>
      </c>
      <c r="C8" s="529" t="s">
        <v>1033</v>
      </c>
      <c r="D8" s="530" t="s">
        <v>1034</v>
      </c>
      <c r="E8" s="531">
        <v>2000000</v>
      </c>
      <c r="F8" s="532" t="s">
        <v>1249</v>
      </c>
      <c r="G8" s="533">
        <v>1</v>
      </c>
      <c r="H8" s="534">
        <v>0</v>
      </c>
      <c r="I8" s="534">
        <v>0</v>
      </c>
      <c r="J8" s="534">
        <v>0</v>
      </c>
      <c r="K8" s="535">
        <v>0</v>
      </c>
      <c r="L8" s="533">
        <v>1</v>
      </c>
      <c r="M8" s="534">
        <v>1</v>
      </c>
      <c r="N8" s="535">
        <v>1</v>
      </c>
      <c r="O8" s="533">
        <v>0</v>
      </c>
      <c r="P8" s="534">
        <v>1</v>
      </c>
      <c r="Q8" s="535">
        <v>1</v>
      </c>
      <c r="R8" s="533">
        <v>0</v>
      </c>
      <c r="S8" s="536">
        <v>0</v>
      </c>
      <c r="T8" s="532">
        <v>0</v>
      </c>
      <c r="U8" s="537" t="s">
        <v>1245</v>
      </c>
      <c r="V8" s="306" t="str">
        <f t="shared" ref="V8:V39" si="0">IF($F8="Y",$Z$4,"")</f>
        <v/>
      </c>
      <c r="W8" s="306" t="str">
        <f t="shared" ref="W8:W39" si="1">IF(F8="F",$Z$4,"")</f>
        <v/>
      </c>
      <c r="X8" s="306" t="str">
        <f t="shared" ref="X8:X39" si="2">IF(F8="L",$Z$4,"")</f>
        <v/>
      </c>
      <c r="Y8" s="306" t="str">
        <f t="shared" ref="Y8:Y39" si="3">IF(F8="N",$Z$4,"")</f>
        <v>ü</v>
      </c>
    </row>
    <row r="9" spans="1:26" ht="31.5" customHeight="1">
      <c r="A9" s="307">
        <f t="shared" ref="A9:A40" si="4">A8+1</f>
        <v>2</v>
      </c>
      <c r="B9" s="307">
        <v>1</v>
      </c>
      <c r="C9" s="538"/>
      <c r="D9" s="539" t="s">
        <v>1035</v>
      </c>
      <c r="E9" s="540">
        <v>300000</v>
      </c>
      <c r="F9" s="541" t="s">
        <v>1249</v>
      </c>
      <c r="G9" s="542">
        <v>1</v>
      </c>
      <c r="H9" s="543">
        <v>0</v>
      </c>
      <c r="I9" s="543">
        <v>0</v>
      </c>
      <c r="J9" s="543">
        <v>0</v>
      </c>
      <c r="K9" s="544">
        <v>0</v>
      </c>
      <c r="L9" s="542">
        <v>1</v>
      </c>
      <c r="M9" s="543">
        <v>1</v>
      </c>
      <c r="N9" s="544">
        <v>1</v>
      </c>
      <c r="O9" s="542">
        <v>0</v>
      </c>
      <c r="P9" s="543">
        <v>1</v>
      </c>
      <c r="Q9" s="544">
        <v>1</v>
      </c>
      <c r="R9" s="542">
        <v>0</v>
      </c>
      <c r="S9" s="545">
        <v>0</v>
      </c>
      <c r="T9" s="541">
        <v>0</v>
      </c>
      <c r="U9" s="546" t="s">
        <v>1245</v>
      </c>
      <c r="V9" s="320" t="str">
        <f t="shared" si="0"/>
        <v/>
      </c>
      <c r="W9" s="320" t="str">
        <f t="shared" si="1"/>
        <v/>
      </c>
      <c r="X9" s="320" t="str">
        <f t="shared" si="2"/>
        <v/>
      </c>
      <c r="Y9" s="320" t="str">
        <f t="shared" si="3"/>
        <v>ü</v>
      </c>
    </row>
    <row r="10" spans="1:26" ht="31.5" customHeight="1">
      <c r="A10" s="307">
        <f t="shared" si="4"/>
        <v>3</v>
      </c>
      <c r="B10" s="307">
        <v>1</v>
      </c>
      <c r="C10" s="538"/>
      <c r="D10" s="539" t="s">
        <v>1036</v>
      </c>
      <c r="E10" s="540">
        <v>500000</v>
      </c>
      <c r="F10" s="541" t="s">
        <v>1249</v>
      </c>
      <c r="G10" s="542">
        <v>1</v>
      </c>
      <c r="H10" s="543">
        <v>0</v>
      </c>
      <c r="I10" s="543">
        <v>0</v>
      </c>
      <c r="J10" s="543">
        <v>0</v>
      </c>
      <c r="K10" s="544">
        <v>0</v>
      </c>
      <c r="L10" s="542">
        <v>1</v>
      </c>
      <c r="M10" s="543">
        <v>1</v>
      </c>
      <c r="N10" s="544">
        <v>1</v>
      </c>
      <c r="O10" s="542">
        <v>0</v>
      </c>
      <c r="P10" s="543">
        <v>1</v>
      </c>
      <c r="Q10" s="544">
        <v>1</v>
      </c>
      <c r="R10" s="542">
        <v>0</v>
      </c>
      <c r="S10" s="545">
        <v>0</v>
      </c>
      <c r="T10" s="541">
        <v>0</v>
      </c>
      <c r="U10" s="546" t="s">
        <v>2090</v>
      </c>
      <c r="V10" s="320" t="str">
        <f t="shared" si="0"/>
        <v/>
      </c>
      <c r="W10" s="320" t="str">
        <f t="shared" si="1"/>
        <v/>
      </c>
      <c r="X10" s="320" t="str">
        <f t="shared" si="2"/>
        <v/>
      </c>
      <c r="Y10" s="320" t="str">
        <f t="shared" si="3"/>
        <v>ü</v>
      </c>
    </row>
    <row r="11" spans="1:26" ht="31.5" customHeight="1">
      <c r="A11" s="307">
        <f t="shared" si="4"/>
        <v>4</v>
      </c>
      <c r="B11" s="307">
        <v>1</v>
      </c>
      <c r="C11" s="538"/>
      <c r="D11" s="539" t="s">
        <v>1037</v>
      </c>
      <c r="E11" s="540">
        <v>1500000</v>
      </c>
      <c r="F11" s="541" t="s">
        <v>1249</v>
      </c>
      <c r="G11" s="542">
        <v>1</v>
      </c>
      <c r="H11" s="543">
        <v>0</v>
      </c>
      <c r="I11" s="543">
        <v>0</v>
      </c>
      <c r="J11" s="543">
        <v>0</v>
      </c>
      <c r="K11" s="544">
        <v>0</v>
      </c>
      <c r="L11" s="542">
        <v>1</v>
      </c>
      <c r="M11" s="543">
        <v>1</v>
      </c>
      <c r="N11" s="544">
        <v>1</v>
      </c>
      <c r="O11" s="542">
        <v>0</v>
      </c>
      <c r="P11" s="543">
        <v>1</v>
      </c>
      <c r="Q11" s="544">
        <v>1</v>
      </c>
      <c r="R11" s="542">
        <v>0</v>
      </c>
      <c r="S11" s="545">
        <v>0</v>
      </c>
      <c r="T11" s="541">
        <v>0</v>
      </c>
      <c r="U11" s="546" t="s">
        <v>2091</v>
      </c>
      <c r="V11" s="320" t="str">
        <f t="shared" si="0"/>
        <v/>
      </c>
      <c r="W11" s="320" t="str">
        <f t="shared" si="1"/>
        <v/>
      </c>
      <c r="X11" s="320" t="str">
        <f t="shared" si="2"/>
        <v/>
      </c>
      <c r="Y11" s="320" t="str">
        <f t="shared" si="3"/>
        <v>ü</v>
      </c>
    </row>
    <row r="12" spans="1:26" ht="31.5" customHeight="1">
      <c r="A12" s="307">
        <f t="shared" si="4"/>
        <v>5</v>
      </c>
      <c r="B12" s="307">
        <v>1</v>
      </c>
      <c r="C12" s="538"/>
      <c r="D12" s="539" t="s">
        <v>1038</v>
      </c>
      <c r="E12" s="540">
        <v>800000</v>
      </c>
      <c r="F12" s="541" t="s">
        <v>1249</v>
      </c>
      <c r="G12" s="542">
        <v>1</v>
      </c>
      <c r="H12" s="543">
        <v>0</v>
      </c>
      <c r="I12" s="543">
        <v>0</v>
      </c>
      <c r="J12" s="543">
        <v>0</v>
      </c>
      <c r="K12" s="544">
        <v>0</v>
      </c>
      <c r="L12" s="542">
        <v>1</v>
      </c>
      <c r="M12" s="543">
        <v>1</v>
      </c>
      <c r="N12" s="544">
        <v>1</v>
      </c>
      <c r="O12" s="542">
        <v>0</v>
      </c>
      <c r="P12" s="543">
        <v>1</v>
      </c>
      <c r="Q12" s="544">
        <v>1</v>
      </c>
      <c r="R12" s="542">
        <v>0</v>
      </c>
      <c r="S12" s="545">
        <v>0</v>
      </c>
      <c r="T12" s="541">
        <v>0</v>
      </c>
      <c r="U12" s="546" t="s">
        <v>1246</v>
      </c>
      <c r="V12" s="320" t="str">
        <f t="shared" si="0"/>
        <v/>
      </c>
      <c r="W12" s="320" t="str">
        <f t="shared" si="1"/>
        <v/>
      </c>
      <c r="X12" s="320" t="str">
        <f t="shared" si="2"/>
        <v/>
      </c>
      <c r="Y12" s="320" t="str">
        <f t="shared" si="3"/>
        <v>ü</v>
      </c>
    </row>
    <row r="13" spans="1:26" ht="31.5" customHeight="1">
      <c r="A13" s="307">
        <f t="shared" si="4"/>
        <v>6</v>
      </c>
      <c r="B13" s="307">
        <v>1</v>
      </c>
      <c r="C13" s="538"/>
      <c r="D13" s="539" t="s">
        <v>1039</v>
      </c>
      <c r="E13" s="540">
        <v>2000000</v>
      </c>
      <c r="F13" s="541" t="s">
        <v>1249</v>
      </c>
      <c r="G13" s="542">
        <v>1</v>
      </c>
      <c r="H13" s="543">
        <v>0</v>
      </c>
      <c r="I13" s="543">
        <v>0</v>
      </c>
      <c r="J13" s="543">
        <v>0</v>
      </c>
      <c r="K13" s="544">
        <v>0</v>
      </c>
      <c r="L13" s="542">
        <v>1</v>
      </c>
      <c r="M13" s="543">
        <v>1</v>
      </c>
      <c r="N13" s="544">
        <v>1</v>
      </c>
      <c r="O13" s="542">
        <v>0</v>
      </c>
      <c r="P13" s="543">
        <v>1</v>
      </c>
      <c r="Q13" s="544">
        <v>1</v>
      </c>
      <c r="R13" s="542">
        <v>0</v>
      </c>
      <c r="S13" s="545">
        <v>0</v>
      </c>
      <c r="T13" s="541">
        <v>0</v>
      </c>
      <c r="U13" s="546" t="s">
        <v>2092</v>
      </c>
      <c r="V13" s="320" t="str">
        <f t="shared" si="0"/>
        <v/>
      </c>
      <c r="W13" s="320" t="str">
        <f t="shared" si="1"/>
        <v/>
      </c>
      <c r="X13" s="320" t="str">
        <f t="shared" si="2"/>
        <v/>
      </c>
      <c r="Y13" s="320" t="str">
        <f t="shared" si="3"/>
        <v>ü</v>
      </c>
    </row>
    <row r="14" spans="1:26" ht="31.5" customHeight="1">
      <c r="A14" s="307">
        <f t="shared" si="4"/>
        <v>7</v>
      </c>
      <c r="B14" s="307">
        <v>1</v>
      </c>
      <c r="C14" s="538"/>
      <c r="D14" s="539" t="s">
        <v>1040</v>
      </c>
      <c r="E14" s="540">
        <v>5000000</v>
      </c>
      <c r="F14" s="541" t="s">
        <v>1249</v>
      </c>
      <c r="G14" s="542">
        <v>1</v>
      </c>
      <c r="H14" s="543">
        <v>0</v>
      </c>
      <c r="I14" s="543">
        <v>0</v>
      </c>
      <c r="J14" s="543">
        <v>0</v>
      </c>
      <c r="K14" s="544">
        <v>0</v>
      </c>
      <c r="L14" s="542">
        <v>1</v>
      </c>
      <c r="M14" s="543">
        <v>1</v>
      </c>
      <c r="N14" s="544">
        <v>1</v>
      </c>
      <c r="O14" s="542">
        <v>0</v>
      </c>
      <c r="P14" s="543">
        <v>1</v>
      </c>
      <c r="Q14" s="544">
        <v>1</v>
      </c>
      <c r="R14" s="542">
        <v>0</v>
      </c>
      <c r="S14" s="545">
        <v>0</v>
      </c>
      <c r="T14" s="541">
        <v>0</v>
      </c>
      <c r="U14" s="546" t="s">
        <v>2092</v>
      </c>
      <c r="V14" s="320" t="str">
        <f t="shared" si="0"/>
        <v/>
      </c>
      <c r="W14" s="320" t="str">
        <f t="shared" si="1"/>
        <v/>
      </c>
      <c r="X14" s="320" t="str">
        <f t="shared" si="2"/>
        <v/>
      </c>
      <c r="Y14" s="320" t="str">
        <f t="shared" si="3"/>
        <v>ü</v>
      </c>
    </row>
    <row r="15" spans="1:26" ht="31.5" customHeight="1">
      <c r="A15" s="307">
        <f t="shared" si="4"/>
        <v>8</v>
      </c>
      <c r="B15" s="307">
        <v>1</v>
      </c>
      <c r="C15" s="538"/>
      <c r="D15" s="539" t="s">
        <v>914</v>
      </c>
      <c r="E15" s="540">
        <v>10000000</v>
      </c>
      <c r="F15" s="541" t="s">
        <v>1248</v>
      </c>
      <c r="G15" s="542">
        <v>1</v>
      </c>
      <c r="H15" s="543">
        <v>1</v>
      </c>
      <c r="I15" s="543">
        <v>1</v>
      </c>
      <c r="J15" s="543">
        <v>0</v>
      </c>
      <c r="K15" s="543">
        <v>0</v>
      </c>
      <c r="L15" s="542">
        <v>1</v>
      </c>
      <c r="M15" s="543">
        <v>1</v>
      </c>
      <c r="N15" s="544">
        <v>1</v>
      </c>
      <c r="O15" s="542">
        <v>0</v>
      </c>
      <c r="P15" s="543">
        <v>1</v>
      </c>
      <c r="Q15" s="545">
        <v>1</v>
      </c>
      <c r="R15" s="547">
        <v>1</v>
      </c>
      <c r="S15" s="545">
        <v>1</v>
      </c>
      <c r="T15" s="541">
        <v>1</v>
      </c>
      <c r="U15" s="546" t="s">
        <v>1030</v>
      </c>
      <c r="V15" s="320" t="str">
        <f t="shared" si="0"/>
        <v/>
      </c>
      <c r="W15" s="320" t="str">
        <f t="shared" si="1"/>
        <v>ü</v>
      </c>
      <c r="X15" s="320" t="str">
        <f t="shared" si="2"/>
        <v/>
      </c>
      <c r="Y15" s="320" t="str">
        <f t="shared" si="3"/>
        <v/>
      </c>
    </row>
    <row r="16" spans="1:26" ht="31.5" customHeight="1">
      <c r="A16" s="307">
        <f t="shared" si="4"/>
        <v>9</v>
      </c>
      <c r="B16" s="307">
        <v>1</v>
      </c>
      <c r="C16" s="538"/>
      <c r="D16" s="539" t="s">
        <v>915</v>
      </c>
      <c r="E16" s="540">
        <v>1000000</v>
      </c>
      <c r="F16" s="541" t="s">
        <v>1249</v>
      </c>
      <c r="G16" s="542">
        <v>1</v>
      </c>
      <c r="H16" s="543">
        <v>0</v>
      </c>
      <c r="I16" s="543">
        <v>0</v>
      </c>
      <c r="J16" s="543">
        <v>0</v>
      </c>
      <c r="K16" s="544">
        <v>0</v>
      </c>
      <c r="L16" s="542">
        <v>1</v>
      </c>
      <c r="M16" s="543">
        <v>1</v>
      </c>
      <c r="N16" s="544">
        <v>1</v>
      </c>
      <c r="O16" s="542">
        <v>0</v>
      </c>
      <c r="P16" s="543">
        <v>1</v>
      </c>
      <c r="Q16" s="544">
        <v>1</v>
      </c>
      <c r="R16" s="542">
        <v>0</v>
      </c>
      <c r="S16" s="545">
        <v>0</v>
      </c>
      <c r="T16" s="541">
        <v>0</v>
      </c>
      <c r="U16" s="546" t="s">
        <v>1246</v>
      </c>
      <c r="V16" s="320" t="str">
        <f t="shared" si="0"/>
        <v/>
      </c>
      <c r="W16" s="320" t="str">
        <f t="shared" si="1"/>
        <v/>
      </c>
      <c r="X16" s="320" t="str">
        <f t="shared" si="2"/>
        <v/>
      </c>
      <c r="Y16" s="320" t="str">
        <f t="shared" si="3"/>
        <v>ü</v>
      </c>
    </row>
    <row r="17" spans="1:25" ht="31.5" customHeight="1">
      <c r="A17" s="307">
        <f t="shared" si="4"/>
        <v>10</v>
      </c>
      <c r="B17" s="307">
        <v>1</v>
      </c>
      <c r="C17" s="538"/>
      <c r="D17" s="539" t="s">
        <v>916</v>
      </c>
      <c r="E17" s="540">
        <v>1500000</v>
      </c>
      <c r="F17" s="541" t="s">
        <v>1249</v>
      </c>
      <c r="G17" s="542">
        <v>1</v>
      </c>
      <c r="H17" s="543">
        <v>0</v>
      </c>
      <c r="I17" s="543">
        <v>0</v>
      </c>
      <c r="J17" s="543">
        <v>0</v>
      </c>
      <c r="K17" s="544">
        <v>0</v>
      </c>
      <c r="L17" s="542">
        <v>1</v>
      </c>
      <c r="M17" s="543">
        <v>1</v>
      </c>
      <c r="N17" s="544">
        <v>1</v>
      </c>
      <c r="O17" s="542">
        <v>0</v>
      </c>
      <c r="P17" s="543">
        <v>1</v>
      </c>
      <c r="Q17" s="544">
        <v>1</v>
      </c>
      <c r="R17" s="542">
        <v>0</v>
      </c>
      <c r="S17" s="545">
        <v>0</v>
      </c>
      <c r="T17" s="541">
        <v>0</v>
      </c>
      <c r="U17" s="546" t="s">
        <v>2093</v>
      </c>
      <c r="V17" s="320" t="str">
        <f t="shared" si="0"/>
        <v/>
      </c>
      <c r="W17" s="320" t="str">
        <f t="shared" si="1"/>
        <v/>
      </c>
      <c r="X17" s="320" t="str">
        <f t="shared" si="2"/>
        <v/>
      </c>
      <c r="Y17" s="320" t="str">
        <f t="shared" si="3"/>
        <v>ü</v>
      </c>
    </row>
    <row r="18" spans="1:25" ht="31.5" customHeight="1">
      <c r="A18" s="307">
        <f t="shared" si="4"/>
        <v>11</v>
      </c>
      <c r="B18" s="307">
        <v>1</v>
      </c>
      <c r="C18" s="538"/>
      <c r="D18" s="539" t="s">
        <v>91</v>
      </c>
      <c r="E18" s="540">
        <v>2000000</v>
      </c>
      <c r="F18" s="541" t="s">
        <v>1250</v>
      </c>
      <c r="G18" s="542">
        <v>1</v>
      </c>
      <c r="H18" s="543">
        <v>1</v>
      </c>
      <c r="I18" s="543">
        <v>0</v>
      </c>
      <c r="J18" s="543">
        <v>0</v>
      </c>
      <c r="K18" s="543">
        <v>0</v>
      </c>
      <c r="L18" s="542">
        <v>1</v>
      </c>
      <c r="M18" s="543">
        <v>1</v>
      </c>
      <c r="N18" s="544">
        <v>1</v>
      </c>
      <c r="O18" s="542">
        <v>0</v>
      </c>
      <c r="P18" s="543">
        <v>1</v>
      </c>
      <c r="Q18" s="545">
        <v>1</v>
      </c>
      <c r="R18" s="547">
        <v>1</v>
      </c>
      <c r="S18" s="545">
        <v>1</v>
      </c>
      <c r="T18" s="541">
        <v>1</v>
      </c>
      <c r="U18" s="548" t="s">
        <v>1112</v>
      </c>
      <c r="V18" s="320" t="str">
        <f t="shared" si="0"/>
        <v>ü</v>
      </c>
      <c r="W18" s="320" t="str">
        <f t="shared" si="1"/>
        <v/>
      </c>
      <c r="X18" s="320" t="str">
        <f t="shared" si="2"/>
        <v/>
      </c>
      <c r="Y18" s="320" t="str">
        <f t="shared" si="3"/>
        <v/>
      </c>
    </row>
    <row r="19" spans="1:25" ht="31.5" customHeight="1">
      <c r="A19" s="307">
        <f t="shared" si="4"/>
        <v>12</v>
      </c>
      <c r="B19" s="307">
        <v>1</v>
      </c>
      <c r="C19" s="538"/>
      <c r="D19" s="539" t="s">
        <v>92</v>
      </c>
      <c r="E19" s="540">
        <v>252500</v>
      </c>
      <c r="F19" s="541" t="s">
        <v>1249</v>
      </c>
      <c r="G19" s="542">
        <v>1</v>
      </c>
      <c r="H19" s="543">
        <v>0</v>
      </c>
      <c r="I19" s="543">
        <v>0</v>
      </c>
      <c r="J19" s="543">
        <v>0</v>
      </c>
      <c r="K19" s="544">
        <v>0</v>
      </c>
      <c r="L19" s="542">
        <v>1</v>
      </c>
      <c r="M19" s="543">
        <v>1</v>
      </c>
      <c r="N19" s="544">
        <v>1</v>
      </c>
      <c r="O19" s="542">
        <v>0</v>
      </c>
      <c r="P19" s="543">
        <v>1</v>
      </c>
      <c r="Q19" s="544">
        <v>1</v>
      </c>
      <c r="R19" s="542">
        <v>0</v>
      </c>
      <c r="S19" s="545">
        <v>0</v>
      </c>
      <c r="T19" s="541">
        <v>0</v>
      </c>
      <c r="U19" s="546" t="s">
        <v>2094</v>
      </c>
      <c r="V19" s="320" t="str">
        <f t="shared" si="0"/>
        <v/>
      </c>
      <c r="W19" s="320" t="str">
        <f t="shared" si="1"/>
        <v/>
      </c>
      <c r="X19" s="320" t="str">
        <f t="shared" si="2"/>
        <v/>
      </c>
      <c r="Y19" s="320" t="str">
        <f t="shared" si="3"/>
        <v>ü</v>
      </c>
    </row>
    <row r="20" spans="1:25" ht="31.5" customHeight="1">
      <c r="A20" s="307">
        <f t="shared" si="4"/>
        <v>13</v>
      </c>
      <c r="B20" s="307">
        <v>1</v>
      </c>
      <c r="C20" s="538"/>
      <c r="D20" s="539" t="s">
        <v>93</v>
      </c>
      <c r="E20" s="540">
        <v>1500000</v>
      </c>
      <c r="F20" s="541" t="s">
        <v>1250</v>
      </c>
      <c r="G20" s="542">
        <v>1</v>
      </c>
      <c r="H20" s="543">
        <v>1</v>
      </c>
      <c r="I20" s="543">
        <v>0</v>
      </c>
      <c r="J20" s="543">
        <v>0</v>
      </c>
      <c r="K20" s="543">
        <v>0</v>
      </c>
      <c r="L20" s="542">
        <v>1</v>
      </c>
      <c r="M20" s="543">
        <v>1</v>
      </c>
      <c r="N20" s="544">
        <v>1</v>
      </c>
      <c r="O20" s="542">
        <v>0</v>
      </c>
      <c r="P20" s="543">
        <v>1</v>
      </c>
      <c r="Q20" s="545">
        <v>1</v>
      </c>
      <c r="R20" s="547">
        <v>1</v>
      </c>
      <c r="S20" s="545">
        <v>1</v>
      </c>
      <c r="T20" s="541">
        <v>1</v>
      </c>
      <c r="U20" s="546" t="s">
        <v>1637</v>
      </c>
      <c r="V20" s="320" t="str">
        <f t="shared" si="0"/>
        <v>ü</v>
      </c>
      <c r="W20" s="320" t="str">
        <f t="shared" si="1"/>
        <v/>
      </c>
      <c r="X20" s="320" t="str">
        <f t="shared" si="2"/>
        <v/>
      </c>
      <c r="Y20" s="320" t="str">
        <f t="shared" si="3"/>
        <v/>
      </c>
    </row>
    <row r="21" spans="1:25" ht="31.5" customHeight="1">
      <c r="A21" s="307">
        <f t="shared" si="4"/>
        <v>14</v>
      </c>
      <c r="B21" s="307">
        <v>1</v>
      </c>
      <c r="C21" s="538"/>
      <c r="D21" s="539" t="s">
        <v>94</v>
      </c>
      <c r="E21" s="540">
        <v>20970000</v>
      </c>
      <c r="F21" s="541" t="s">
        <v>1249</v>
      </c>
      <c r="G21" s="542">
        <v>1</v>
      </c>
      <c r="H21" s="543">
        <v>0</v>
      </c>
      <c r="I21" s="543">
        <v>0</v>
      </c>
      <c r="J21" s="543">
        <v>0</v>
      </c>
      <c r="K21" s="544">
        <v>0</v>
      </c>
      <c r="L21" s="542">
        <v>1</v>
      </c>
      <c r="M21" s="543">
        <v>1</v>
      </c>
      <c r="N21" s="544">
        <v>1</v>
      </c>
      <c r="O21" s="542">
        <v>0</v>
      </c>
      <c r="P21" s="543">
        <v>1</v>
      </c>
      <c r="Q21" s="544">
        <v>1</v>
      </c>
      <c r="R21" s="542">
        <v>0</v>
      </c>
      <c r="S21" s="545">
        <v>0</v>
      </c>
      <c r="T21" s="541">
        <v>0</v>
      </c>
      <c r="U21" s="546" t="s">
        <v>2095</v>
      </c>
      <c r="V21" s="320" t="str">
        <f t="shared" si="0"/>
        <v/>
      </c>
      <c r="W21" s="320" t="str">
        <f t="shared" si="1"/>
        <v/>
      </c>
      <c r="X21" s="320" t="str">
        <f t="shared" si="2"/>
        <v/>
      </c>
      <c r="Y21" s="320" t="str">
        <f t="shared" si="3"/>
        <v>ü</v>
      </c>
    </row>
    <row r="22" spans="1:25" ht="31.5" customHeight="1">
      <c r="A22" s="307">
        <f t="shared" si="4"/>
        <v>15</v>
      </c>
      <c r="B22" s="307">
        <v>1</v>
      </c>
      <c r="C22" s="538"/>
      <c r="D22" s="539" t="s">
        <v>95</v>
      </c>
      <c r="E22" s="540">
        <v>1500000</v>
      </c>
      <c r="F22" s="541" t="s">
        <v>1249</v>
      </c>
      <c r="G22" s="542">
        <v>1</v>
      </c>
      <c r="H22" s="543">
        <v>0</v>
      </c>
      <c r="I22" s="543">
        <v>0</v>
      </c>
      <c r="J22" s="543">
        <v>0</v>
      </c>
      <c r="K22" s="544">
        <v>0</v>
      </c>
      <c r="L22" s="542">
        <v>1</v>
      </c>
      <c r="M22" s="543">
        <v>1</v>
      </c>
      <c r="N22" s="544">
        <v>1</v>
      </c>
      <c r="O22" s="542">
        <v>0</v>
      </c>
      <c r="P22" s="543">
        <v>1</v>
      </c>
      <c r="Q22" s="544">
        <v>1</v>
      </c>
      <c r="R22" s="542">
        <v>0</v>
      </c>
      <c r="S22" s="545">
        <v>0</v>
      </c>
      <c r="T22" s="541">
        <v>0</v>
      </c>
      <c r="U22" s="546" t="s">
        <v>1245</v>
      </c>
      <c r="V22" s="320" t="str">
        <f t="shared" si="0"/>
        <v/>
      </c>
      <c r="W22" s="320" t="str">
        <f t="shared" si="1"/>
        <v/>
      </c>
      <c r="X22" s="320" t="str">
        <f t="shared" si="2"/>
        <v/>
      </c>
      <c r="Y22" s="320" t="str">
        <f t="shared" si="3"/>
        <v>ü</v>
      </c>
    </row>
    <row r="23" spans="1:25" ht="31.5" customHeight="1">
      <c r="A23" s="307">
        <f t="shared" si="4"/>
        <v>16</v>
      </c>
      <c r="B23" s="307">
        <v>1</v>
      </c>
      <c r="C23" s="538"/>
      <c r="D23" s="539" t="s">
        <v>96</v>
      </c>
      <c r="E23" s="540">
        <v>1135000</v>
      </c>
      <c r="F23" s="541" t="s">
        <v>1249</v>
      </c>
      <c r="G23" s="542">
        <v>1</v>
      </c>
      <c r="H23" s="543">
        <v>0</v>
      </c>
      <c r="I23" s="543">
        <v>0</v>
      </c>
      <c r="J23" s="543">
        <v>0</v>
      </c>
      <c r="K23" s="544">
        <v>0</v>
      </c>
      <c r="L23" s="542">
        <v>1</v>
      </c>
      <c r="M23" s="543">
        <v>1</v>
      </c>
      <c r="N23" s="544">
        <v>1</v>
      </c>
      <c r="O23" s="542">
        <v>0</v>
      </c>
      <c r="P23" s="543">
        <v>1</v>
      </c>
      <c r="Q23" s="544">
        <v>1</v>
      </c>
      <c r="R23" s="542">
        <v>0</v>
      </c>
      <c r="S23" s="545">
        <v>0</v>
      </c>
      <c r="T23" s="541">
        <v>0</v>
      </c>
      <c r="U23" s="546" t="s">
        <v>2096</v>
      </c>
      <c r="V23" s="320" t="str">
        <f t="shared" si="0"/>
        <v/>
      </c>
      <c r="W23" s="320" t="str">
        <f t="shared" si="1"/>
        <v/>
      </c>
      <c r="X23" s="320" t="str">
        <f t="shared" si="2"/>
        <v/>
      </c>
      <c r="Y23" s="320" t="str">
        <f t="shared" si="3"/>
        <v>ü</v>
      </c>
    </row>
    <row r="24" spans="1:25" ht="31.5" customHeight="1">
      <c r="A24" s="307">
        <f t="shared" si="4"/>
        <v>17</v>
      </c>
      <c r="B24" s="307">
        <v>1</v>
      </c>
      <c r="C24" s="538"/>
      <c r="D24" s="539" t="s">
        <v>97</v>
      </c>
      <c r="E24" s="540">
        <v>1500000</v>
      </c>
      <c r="F24" s="541" t="s">
        <v>1249</v>
      </c>
      <c r="G24" s="542">
        <v>1</v>
      </c>
      <c r="H24" s="543">
        <v>0</v>
      </c>
      <c r="I24" s="543">
        <v>0</v>
      </c>
      <c r="J24" s="543">
        <v>0</v>
      </c>
      <c r="K24" s="544">
        <v>0</v>
      </c>
      <c r="L24" s="542">
        <v>1</v>
      </c>
      <c r="M24" s="543">
        <v>1</v>
      </c>
      <c r="N24" s="544">
        <v>1</v>
      </c>
      <c r="O24" s="542">
        <v>0</v>
      </c>
      <c r="P24" s="543">
        <v>1</v>
      </c>
      <c r="Q24" s="544">
        <v>1</v>
      </c>
      <c r="R24" s="542">
        <v>0</v>
      </c>
      <c r="S24" s="545">
        <v>0</v>
      </c>
      <c r="T24" s="541">
        <v>0</v>
      </c>
      <c r="U24" s="546" t="s">
        <v>1638</v>
      </c>
      <c r="V24" s="320" t="str">
        <f t="shared" si="0"/>
        <v/>
      </c>
      <c r="W24" s="320" t="str">
        <f t="shared" si="1"/>
        <v/>
      </c>
      <c r="X24" s="320" t="str">
        <f t="shared" si="2"/>
        <v/>
      </c>
      <c r="Y24" s="320" t="str">
        <f t="shared" si="3"/>
        <v>ü</v>
      </c>
    </row>
    <row r="25" spans="1:25" ht="31.5" customHeight="1">
      <c r="A25" s="307">
        <f t="shared" si="4"/>
        <v>18</v>
      </c>
      <c r="B25" s="307">
        <v>1</v>
      </c>
      <c r="C25" s="538"/>
      <c r="D25" s="539" t="s">
        <v>98</v>
      </c>
      <c r="E25" s="540">
        <v>1500000</v>
      </c>
      <c r="F25" s="541" t="s">
        <v>1249</v>
      </c>
      <c r="G25" s="542">
        <v>1</v>
      </c>
      <c r="H25" s="543">
        <v>0</v>
      </c>
      <c r="I25" s="543">
        <v>0</v>
      </c>
      <c r="J25" s="543">
        <v>0</v>
      </c>
      <c r="K25" s="544">
        <v>0</v>
      </c>
      <c r="L25" s="542">
        <v>1</v>
      </c>
      <c r="M25" s="543">
        <v>1</v>
      </c>
      <c r="N25" s="544">
        <v>1</v>
      </c>
      <c r="O25" s="542">
        <v>0</v>
      </c>
      <c r="P25" s="543">
        <v>1</v>
      </c>
      <c r="Q25" s="544">
        <v>1</v>
      </c>
      <c r="R25" s="542">
        <v>0</v>
      </c>
      <c r="S25" s="545">
        <v>0</v>
      </c>
      <c r="T25" s="541">
        <v>0</v>
      </c>
      <c r="U25" s="546" t="s">
        <v>1246</v>
      </c>
      <c r="V25" s="320" t="str">
        <f t="shared" si="0"/>
        <v/>
      </c>
      <c r="W25" s="320" t="str">
        <f t="shared" si="1"/>
        <v/>
      </c>
      <c r="X25" s="320" t="str">
        <f t="shared" si="2"/>
        <v/>
      </c>
      <c r="Y25" s="320" t="str">
        <f t="shared" si="3"/>
        <v>ü</v>
      </c>
    </row>
    <row r="26" spans="1:25" ht="31.5" customHeight="1">
      <c r="A26" s="307">
        <f t="shared" si="4"/>
        <v>19</v>
      </c>
      <c r="B26" s="307">
        <v>1</v>
      </c>
      <c r="C26" s="538"/>
      <c r="D26" s="539" t="s">
        <v>917</v>
      </c>
      <c r="E26" s="540">
        <v>50000000</v>
      </c>
      <c r="F26" s="541" t="s">
        <v>1248</v>
      </c>
      <c r="G26" s="542">
        <v>1</v>
      </c>
      <c r="H26" s="543">
        <v>1</v>
      </c>
      <c r="I26" s="543">
        <v>0</v>
      </c>
      <c r="J26" s="543">
        <v>0</v>
      </c>
      <c r="K26" s="543">
        <v>0</v>
      </c>
      <c r="L26" s="542">
        <v>1</v>
      </c>
      <c r="M26" s="543">
        <v>1</v>
      </c>
      <c r="N26" s="544">
        <v>1</v>
      </c>
      <c r="O26" s="542">
        <v>0</v>
      </c>
      <c r="P26" s="543">
        <v>1</v>
      </c>
      <c r="Q26" s="545">
        <v>1</v>
      </c>
      <c r="R26" s="547">
        <v>1</v>
      </c>
      <c r="S26" s="545">
        <v>1</v>
      </c>
      <c r="T26" s="541">
        <v>1</v>
      </c>
      <c r="U26" s="546" t="s">
        <v>1639</v>
      </c>
      <c r="V26" s="320" t="str">
        <f t="shared" si="0"/>
        <v/>
      </c>
      <c r="W26" s="320" t="str">
        <f t="shared" si="1"/>
        <v>ü</v>
      </c>
      <c r="X26" s="320" t="str">
        <f t="shared" si="2"/>
        <v/>
      </c>
      <c r="Y26" s="320" t="str">
        <f t="shared" si="3"/>
        <v/>
      </c>
    </row>
    <row r="27" spans="1:25" ht="42.75">
      <c r="A27" s="307">
        <f t="shared" si="4"/>
        <v>20</v>
      </c>
      <c r="B27" s="307">
        <v>2</v>
      </c>
      <c r="C27" s="538" t="s">
        <v>918</v>
      </c>
      <c r="D27" s="539" t="s">
        <v>919</v>
      </c>
      <c r="E27" s="540">
        <v>250000</v>
      </c>
      <c r="F27" s="541" t="s">
        <v>1249</v>
      </c>
      <c r="G27" s="542">
        <v>1</v>
      </c>
      <c r="H27" s="543">
        <v>0</v>
      </c>
      <c r="I27" s="543">
        <v>0</v>
      </c>
      <c r="J27" s="543">
        <v>0</v>
      </c>
      <c r="K27" s="544">
        <v>0</v>
      </c>
      <c r="L27" s="542">
        <v>1</v>
      </c>
      <c r="M27" s="543">
        <v>1</v>
      </c>
      <c r="N27" s="544">
        <v>1</v>
      </c>
      <c r="O27" s="542">
        <v>0</v>
      </c>
      <c r="P27" s="543">
        <v>1</v>
      </c>
      <c r="Q27" s="544">
        <v>1</v>
      </c>
      <c r="R27" s="542">
        <v>0</v>
      </c>
      <c r="S27" s="545">
        <v>0</v>
      </c>
      <c r="T27" s="541">
        <v>0</v>
      </c>
      <c r="U27" s="546" t="s">
        <v>1640</v>
      </c>
      <c r="V27" s="320" t="str">
        <f t="shared" si="0"/>
        <v/>
      </c>
      <c r="W27" s="320" t="str">
        <f t="shared" si="1"/>
        <v/>
      </c>
      <c r="X27" s="320" t="str">
        <f t="shared" si="2"/>
        <v/>
      </c>
      <c r="Y27" s="320" t="str">
        <f t="shared" si="3"/>
        <v>ü</v>
      </c>
    </row>
    <row r="28" spans="1:25" ht="31.5" customHeight="1">
      <c r="A28" s="307">
        <f t="shared" si="4"/>
        <v>21</v>
      </c>
      <c r="B28" s="307">
        <v>2</v>
      </c>
      <c r="C28" s="538"/>
      <c r="D28" s="539" t="s">
        <v>920</v>
      </c>
      <c r="E28" s="540">
        <v>150000</v>
      </c>
      <c r="F28" s="541" t="s">
        <v>1249</v>
      </c>
      <c r="G28" s="542">
        <v>1</v>
      </c>
      <c r="H28" s="543">
        <v>0</v>
      </c>
      <c r="I28" s="543">
        <v>0</v>
      </c>
      <c r="J28" s="543">
        <v>0</v>
      </c>
      <c r="K28" s="544">
        <v>0</v>
      </c>
      <c r="L28" s="542">
        <v>1</v>
      </c>
      <c r="M28" s="543">
        <v>1</v>
      </c>
      <c r="N28" s="544">
        <v>1</v>
      </c>
      <c r="O28" s="542">
        <v>0</v>
      </c>
      <c r="P28" s="543">
        <v>1</v>
      </c>
      <c r="Q28" s="544">
        <v>1</v>
      </c>
      <c r="R28" s="542">
        <v>0</v>
      </c>
      <c r="S28" s="545">
        <v>0</v>
      </c>
      <c r="T28" s="541">
        <v>0</v>
      </c>
      <c r="U28" s="546" t="s">
        <v>1246</v>
      </c>
      <c r="V28" s="320" t="str">
        <f t="shared" si="0"/>
        <v/>
      </c>
      <c r="W28" s="320" t="str">
        <f t="shared" si="1"/>
        <v/>
      </c>
      <c r="X28" s="320" t="str">
        <f t="shared" si="2"/>
        <v/>
      </c>
      <c r="Y28" s="320" t="str">
        <f t="shared" si="3"/>
        <v>ü</v>
      </c>
    </row>
    <row r="29" spans="1:25" ht="31.5" customHeight="1">
      <c r="A29" s="307">
        <f t="shared" si="4"/>
        <v>22</v>
      </c>
      <c r="B29" s="307">
        <v>2</v>
      </c>
      <c r="C29" s="538"/>
      <c r="D29" s="539" t="s">
        <v>921</v>
      </c>
      <c r="E29" s="540">
        <v>150000</v>
      </c>
      <c r="F29" s="541" t="s">
        <v>1249</v>
      </c>
      <c r="G29" s="542">
        <v>1</v>
      </c>
      <c r="H29" s="543">
        <v>0</v>
      </c>
      <c r="I29" s="543">
        <v>0</v>
      </c>
      <c r="J29" s="543">
        <v>0</v>
      </c>
      <c r="K29" s="544">
        <v>0</v>
      </c>
      <c r="L29" s="542">
        <v>1</v>
      </c>
      <c r="M29" s="543">
        <v>1</v>
      </c>
      <c r="N29" s="544">
        <v>1</v>
      </c>
      <c r="O29" s="542">
        <v>0</v>
      </c>
      <c r="P29" s="543">
        <v>1</v>
      </c>
      <c r="Q29" s="544">
        <v>1</v>
      </c>
      <c r="R29" s="542">
        <v>0</v>
      </c>
      <c r="S29" s="545">
        <v>0</v>
      </c>
      <c r="T29" s="541">
        <v>0</v>
      </c>
      <c r="U29" s="546" t="s">
        <v>1246</v>
      </c>
      <c r="V29" s="320" t="str">
        <f t="shared" si="0"/>
        <v/>
      </c>
      <c r="W29" s="320" t="str">
        <f t="shared" si="1"/>
        <v/>
      </c>
      <c r="X29" s="320" t="str">
        <f t="shared" si="2"/>
        <v/>
      </c>
      <c r="Y29" s="320" t="str">
        <f t="shared" si="3"/>
        <v>ü</v>
      </c>
    </row>
    <row r="30" spans="1:25" ht="31.5" customHeight="1">
      <c r="A30" s="307">
        <f t="shared" si="4"/>
        <v>23</v>
      </c>
      <c r="B30" s="307">
        <v>2</v>
      </c>
      <c r="C30" s="538"/>
      <c r="D30" s="539" t="s">
        <v>221</v>
      </c>
      <c r="E30" s="540">
        <v>400000</v>
      </c>
      <c r="F30" s="541" t="s">
        <v>1250</v>
      </c>
      <c r="G30" s="542">
        <v>1</v>
      </c>
      <c r="H30" s="543">
        <v>1</v>
      </c>
      <c r="I30" s="543">
        <v>0</v>
      </c>
      <c r="J30" s="543">
        <v>0</v>
      </c>
      <c r="K30" s="543">
        <v>0</v>
      </c>
      <c r="L30" s="542">
        <v>1</v>
      </c>
      <c r="M30" s="543">
        <v>1</v>
      </c>
      <c r="N30" s="544">
        <v>1</v>
      </c>
      <c r="O30" s="542">
        <v>0</v>
      </c>
      <c r="P30" s="543">
        <v>1</v>
      </c>
      <c r="Q30" s="545">
        <v>1</v>
      </c>
      <c r="R30" s="547">
        <v>1</v>
      </c>
      <c r="S30" s="545">
        <v>1</v>
      </c>
      <c r="T30" s="541">
        <v>1</v>
      </c>
      <c r="U30" s="546" t="s">
        <v>1641</v>
      </c>
      <c r="V30" s="320" t="str">
        <f t="shared" si="0"/>
        <v>ü</v>
      </c>
      <c r="W30" s="320" t="str">
        <f t="shared" si="1"/>
        <v/>
      </c>
      <c r="X30" s="320" t="str">
        <f t="shared" si="2"/>
        <v/>
      </c>
      <c r="Y30" s="320" t="str">
        <f t="shared" si="3"/>
        <v/>
      </c>
    </row>
    <row r="31" spans="1:25" ht="31.5" customHeight="1">
      <c r="A31" s="307">
        <f t="shared" si="4"/>
        <v>24</v>
      </c>
      <c r="B31" s="307">
        <v>2</v>
      </c>
      <c r="C31" s="538"/>
      <c r="D31" s="539" t="s">
        <v>222</v>
      </c>
      <c r="E31" s="540">
        <v>5000000</v>
      </c>
      <c r="F31" s="541" t="s">
        <v>1249</v>
      </c>
      <c r="G31" s="542">
        <v>1</v>
      </c>
      <c r="H31" s="543">
        <v>0</v>
      </c>
      <c r="I31" s="543">
        <v>0</v>
      </c>
      <c r="J31" s="543">
        <v>0</v>
      </c>
      <c r="K31" s="544">
        <v>0</v>
      </c>
      <c r="L31" s="542">
        <v>1</v>
      </c>
      <c r="M31" s="543">
        <v>1</v>
      </c>
      <c r="N31" s="544">
        <v>1</v>
      </c>
      <c r="O31" s="542">
        <v>0</v>
      </c>
      <c r="P31" s="543">
        <v>1</v>
      </c>
      <c r="Q31" s="544">
        <v>1</v>
      </c>
      <c r="R31" s="542">
        <v>0</v>
      </c>
      <c r="S31" s="545">
        <v>0</v>
      </c>
      <c r="T31" s="541">
        <v>0</v>
      </c>
      <c r="U31" s="546" t="s">
        <v>1642</v>
      </c>
      <c r="V31" s="320" t="str">
        <f t="shared" si="0"/>
        <v/>
      </c>
      <c r="W31" s="320" t="str">
        <f t="shared" si="1"/>
        <v/>
      </c>
      <c r="X31" s="320" t="str">
        <f t="shared" si="2"/>
        <v/>
      </c>
      <c r="Y31" s="320" t="str">
        <f t="shared" si="3"/>
        <v>ü</v>
      </c>
    </row>
    <row r="32" spans="1:25" ht="31.5" customHeight="1">
      <c r="A32" s="307">
        <f t="shared" si="4"/>
        <v>25</v>
      </c>
      <c r="B32" s="307">
        <v>2</v>
      </c>
      <c r="C32" s="538"/>
      <c r="D32" s="539" t="s">
        <v>223</v>
      </c>
      <c r="E32" s="540">
        <v>500000</v>
      </c>
      <c r="F32" s="541" t="s">
        <v>1250</v>
      </c>
      <c r="G32" s="542">
        <v>1</v>
      </c>
      <c r="H32" s="543">
        <v>1</v>
      </c>
      <c r="I32" s="543">
        <v>0</v>
      </c>
      <c r="J32" s="543">
        <v>0</v>
      </c>
      <c r="K32" s="543">
        <v>0</v>
      </c>
      <c r="L32" s="542">
        <v>1</v>
      </c>
      <c r="M32" s="543">
        <v>1</v>
      </c>
      <c r="N32" s="544">
        <v>1</v>
      </c>
      <c r="O32" s="542">
        <v>0</v>
      </c>
      <c r="P32" s="543">
        <v>1</v>
      </c>
      <c r="Q32" s="545">
        <v>1</v>
      </c>
      <c r="R32" s="547">
        <v>1</v>
      </c>
      <c r="S32" s="545">
        <v>1</v>
      </c>
      <c r="T32" s="541">
        <v>1</v>
      </c>
      <c r="U32" s="546" t="s">
        <v>1643</v>
      </c>
      <c r="V32" s="320" t="str">
        <f t="shared" si="0"/>
        <v>ü</v>
      </c>
      <c r="W32" s="320" t="str">
        <f t="shared" si="1"/>
        <v/>
      </c>
      <c r="X32" s="320" t="str">
        <f t="shared" si="2"/>
        <v/>
      </c>
      <c r="Y32" s="320" t="str">
        <f t="shared" si="3"/>
        <v/>
      </c>
    </row>
    <row r="33" spans="1:25" ht="31.5" customHeight="1">
      <c r="A33" s="307">
        <f t="shared" si="4"/>
        <v>26</v>
      </c>
      <c r="B33" s="307">
        <v>2</v>
      </c>
      <c r="C33" s="538"/>
      <c r="D33" s="539" t="s">
        <v>224</v>
      </c>
      <c r="E33" s="540">
        <v>500000</v>
      </c>
      <c r="F33" s="541" t="s">
        <v>1250</v>
      </c>
      <c r="G33" s="542">
        <v>1</v>
      </c>
      <c r="H33" s="543">
        <v>1</v>
      </c>
      <c r="I33" s="543">
        <v>0</v>
      </c>
      <c r="J33" s="543">
        <v>0</v>
      </c>
      <c r="K33" s="543">
        <v>0</v>
      </c>
      <c r="L33" s="542">
        <v>1</v>
      </c>
      <c r="M33" s="543">
        <v>1</v>
      </c>
      <c r="N33" s="544">
        <v>1</v>
      </c>
      <c r="O33" s="542">
        <v>0</v>
      </c>
      <c r="P33" s="543">
        <v>1</v>
      </c>
      <c r="Q33" s="545">
        <v>1</v>
      </c>
      <c r="R33" s="547">
        <v>1</v>
      </c>
      <c r="S33" s="545">
        <v>1</v>
      </c>
      <c r="T33" s="541">
        <v>1</v>
      </c>
      <c r="U33" s="546" t="s">
        <v>1643</v>
      </c>
      <c r="V33" s="320" t="str">
        <f t="shared" si="0"/>
        <v>ü</v>
      </c>
      <c r="W33" s="320" t="str">
        <f t="shared" si="1"/>
        <v/>
      </c>
      <c r="X33" s="320" t="str">
        <f t="shared" si="2"/>
        <v/>
      </c>
      <c r="Y33" s="320" t="str">
        <f t="shared" si="3"/>
        <v/>
      </c>
    </row>
    <row r="34" spans="1:25" ht="31.5" customHeight="1">
      <c r="A34" s="307">
        <f t="shared" si="4"/>
        <v>27</v>
      </c>
      <c r="B34" s="307">
        <v>2</v>
      </c>
      <c r="C34" s="538"/>
      <c r="D34" s="539" t="s">
        <v>225</v>
      </c>
      <c r="E34" s="540">
        <v>343300</v>
      </c>
      <c r="F34" s="541" t="s">
        <v>1249</v>
      </c>
      <c r="G34" s="542">
        <v>1</v>
      </c>
      <c r="H34" s="543">
        <v>0</v>
      </c>
      <c r="I34" s="543">
        <v>0</v>
      </c>
      <c r="J34" s="543">
        <v>0</v>
      </c>
      <c r="K34" s="544">
        <v>0</v>
      </c>
      <c r="L34" s="542">
        <v>1</v>
      </c>
      <c r="M34" s="543">
        <v>1</v>
      </c>
      <c r="N34" s="544">
        <v>1</v>
      </c>
      <c r="O34" s="542">
        <v>0</v>
      </c>
      <c r="P34" s="543">
        <v>1</v>
      </c>
      <c r="Q34" s="544">
        <v>1</v>
      </c>
      <c r="R34" s="542">
        <v>0</v>
      </c>
      <c r="S34" s="545">
        <v>0</v>
      </c>
      <c r="T34" s="541">
        <v>0</v>
      </c>
      <c r="U34" s="546" t="s">
        <v>1246</v>
      </c>
      <c r="V34" s="320" t="str">
        <f t="shared" si="0"/>
        <v/>
      </c>
      <c r="W34" s="320" t="str">
        <f t="shared" si="1"/>
        <v/>
      </c>
      <c r="X34" s="320" t="str">
        <f t="shared" si="2"/>
        <v/>
      </c>
      <c r="Y34" s="320" t="str">
        <f t="shared" si="3"/>
        <v>ü</v>
      </c>
    </row>
    <row r="35" spans="1:25" ht="31.5" customHeight="1">
      <c r="A35" s="307">
        <f t="shared" si="4"/>
        <v>28</v>
      </c>
      <c r="B35" s="307">
        <v>2</v>
      </c>
      <c r="C35" s="538"/>
      <c r="D35" s="539" t="s">
        <v>226</v>
      </c>
      <c r="E35" s="540">
        <v>1000000</v>
      </c>
      <c r="F35" s="541" t="s">
        <v>1250</v>
      </c>
      <c r="G35" s="542">
        <v>1</v>
      </c>
      <c r="H35" s="543">
        <v>1</v>
      </c>
      <c r="I35" s="543">
        <v>0</v>
      </c>
      <c r="J35" s="543">
        <v>0</v>
      </c>
      <c r="K35" s="543">
        <v>0</v>
      </c>
      <c r="L35" s="542">
        <v>1</v>
      </c>
      <c r="M35" s="543">
        <v>1</v>
      </c>
      <c r="N35" s="544">
        <v>1</v>
      </c>
      <c r="O35" s="542">
        <v>0</v>
      </c>
      <c r="P35" s="543">
        <v>1</v>
      </c>
      <c r="Q35" s="545">
        <v>1</v>
      </c>
      <c r="R35" s="547">
        <v>1</v>
      </c>
      <c r="S35" s="545">
        <v>1</v>
      </c>
      <c r="T35" s="541">
        <v>1</v>
      </c>
      <c r="U35" s="546" t="s">
        <v>1644</v>
      </c>
      <c r="V35" s="320" t="str">
        <f t="shared" si="0"/>
        <v>ü</v>
      </c>
      <c r="W35" s="320" t="str">
        <f t="shared" si="1"/>
        <v/>
      </c>
      <c r="X35" s="320" t="str">
        <f t="shared" si="2"/>
        <v/>
      </c>
      <c r="Y35" s="320" t="str">
        <f t="shared" si="3"/>
        <v/>
      </c>
    </row>
    <row r="36" spans="1:25" ht="31.5" customHeight="1">
      <c r="A36" s="307">
        <f t="shared" si="4"/>
        <v>29</v>
      </c>
      <c r="B36" s="307">
        <v>2</v>
      </c>
      <c r="C36" s="538"/>
      <c r="D36" s="539" t="s">
        <v>1735</v>
      </c>
      <c r="E36" s="540">
        <v>150000</v>
      </c>
      <c r="F36" s="541" t="s">
        <v>1249</v>
      </c>
      <c r="G36" s="542">
        <v>1</v>
      </c>
      <c r="H36" s="543">
        <v>0</v>
      </c>
      <c r="I36" s="543">
        <v>0</v>
      </c>
      <c r="J36" s="543">
        <v>0</v>
      </c>
      <c r="K36" s="544">
        <v>0</v>
      </c>
      <c r="L36" s="542">
        <v>1</v>
      </c>
      <c r="M36" s="543">
        <v>1</v>
      </c>
      <c r="N36" s="544">
        <v>1</v>
      </c>
      <c r="O36" s="542">
        <v>0</v>
      </c>
      <c r="P36" s="543">
        <v>1</v>
      </c>
      <c r="Q36" s="544">
        <v>1</v>
      </c>
      <c r="R36" s="542">
        <v>0</v>
      </c>
      <c r="S36" s="545">
        <v>0</v>
      </c>
      <c r="T36" s="541">
        <v>0</v>
      </c>
      <c r="U36" s="546" t="s">
        <v>2094</v>
      </c>
      <c r="V36" s="320" t="str">
        <f t="shared" si="0"/>
        <v/>
      </c>
      <c r="W36" s="320" t="str">
        <f t="shared" si="1"/>
        <v/>
      </c>
      <c r="X36" s="320" t="str">
        <f t="shared" si="2"/>
        <v/>
      </c>
      <c r="Y36" s="320" t="str">
        <f t="shared" si="3"/>
        <v>ü</v>
      </c>
    </row>
    <row r="37" spans="1:25" ht="31.5" customHeight="1">
      <c r="A37" s="307">
        <f t="shared" si="4"/>
        <v>30</v>
      </c>
      <c r="B37" s="307">
        <v>2</v>
      </c>
      <c r="C37" s="538"/>
      <c r="D37" s="539" t="s">
        <v>1736</v>
      </c>
      <c r="E37" s="540">
        <v>2025000</v>
      </c>
      <c r="F37" s="541" t="s">
        <v>1250</v>
      </c>
      <c r="G37" s="542">
        <v>1</v>
      </c>
      <c r="H37" s="543">
        <v>1</v>
      </c>
      <c r="I37" s="543">
        <v>0</v>
      </c>
      <c r="J37" s="543">
        <v>0</v>
      </c>
      <c r="K37" s="543">
        <v>0</v>
      </c>
      <c r="L37" s="542">
        <v>1</v>
      </c>
      <c r="M37" s="543">
        <v>1</v>
      </c>
      <c r="N37" s="544">
        <v>1</v>
      </c>
      <c r="O37" s="542">
        <v>0</v>
      </c>
      <c r="P37" s="543">
        <v>1</v>
      </c>
      <c r="Q37" s="545">
        <v>1</v>
      </c>
      <c r="R37" s="547">
        <v>1</v>
      </c>
      <c r="S37" s="545">
        <v>1</v>
      </c>
      <c r="T37" s="541">
        <v>1</v>
      </c>
      <c r="U37" s="546" t="s">
        <v>1645</v>
      </c>
      <c r="V37" s="320" t="str">
        <f t="shared" si="0"/>
        <v>ü</v>
      </c>
      <c r="W37" s="320" t="str">
        <f t="shared" si="1"/>
        <v/>
      </c>
      <c r="X37" s="320" t="str">
        <f t="shared" si="2"/>
        <v/>
      </c>
      <c r="Y37" s="320" t="str">
        <f t="shared" si="3"/>
        <v/>
      </c>
    </row>
    <row r="38" spans="1:25" ht="31.5" customHeight="1">
      <c r="A38" s="307">
        <f t="shared" si="4"/>
        <v>31</v>
      </c>
      <c r="B38" s="307">
        <v>2</v>
      </c>
      <c r="C38" s="538"/>
      <c r="D38" s="539" t="s">
        <v>823</v>
      </c>
      <c r="E38" s="540">
        <v>200000</v>
      </c>
      <c r="F38" s="541" t="s">
        <v>1249</v>
      </c>
      <c r="G38" s="542">
        <v>1</v>
      </c>
      <c r="H38" s="543">
        <v>0</v>
      </c>
      <c r="I38" s="543">
        <v>0</v>
      </c>
      <c r="J38" s="543">
        <v>0</v>
      </c>
      <c r="K38" s="544">
        <v>0</v>
      </c>
      <c r="L38" s="542">
        <v>1</v>
      </c>
      <c r="M38" s="543">
        <v>1</v>
      </c>
      <c r="N38" s="544">
        <v>1</v>
      </c>
      <c r="O38" s="542">
        <v>0</v>
      </c>
      <c r="P38" s="543">
        <v>1</v>
      </c>
      <c r="Q38" s="544">
        <v>1</v>
      </c>
      <c r="R38" s="542">
        <v>0</v>
      </c>
      <c r="S38" s="545">
        <v>0</v>
      </c>
      <c r="T38" s="541">
        <v>0</v>
      </c>
      <c r="U38" s="546" t="s">
        <v>2094</v>
      </c>
      <c r="V38" s="320" t="str">
        <f t="shared" si="0"/>
        <v/>
      </c>
      <c r="W38" s="320" t="str">
        <f t="shared" si="1"/>
        <v/>
      </c>
      <c r="X38" s="320" t="str">
        <f t="shared" si="2"/>
        <v/>
      </c>
      <c r="Y38" s="320" t="str">
        <f t="shared" si="3"/>
        <v>ü</v>
      </c>
    </row>
    <row r="39" spans="1:25" ht="31.5" customHeight="1">
      <c r="A39" s="307">
        <f t="shared" si="4"/>
        <v>32</v>
      </c>
      <c r="B39" s="307">
        <v>2</v>
      </c>
      <c r="C39" s="538"/>
      <c r="D39" s="539" t="s">
        <v>824</v>
      </c>
      <c r="E39" s="540">
        <v>1700000</v>
      </c>
      <c r="F39" s="541" t="s">
        <v>1249</v>
      </c>
      <c r="G39" s="542">
        <v>1</v>
      </c>
      <c r="H39" s="543">
        <v>0</v>
      </c>
      <c r="I39" s="543">
        <v>0</v>
      </c>
      <c r="J39" s="543">
        <v>0</v>
      </c>
      <c r="K39" s="544">
        <v>0</v>
      </c>
      <c r="L39" s="542">
        <v>1</v>
      </c>
      <c r="M39" s="543">
        <v>1</v>
      </c>
      <c r="N39" s="544">
        <v>1</v>
      </c>
      <c r="O39" s="542">
        <v>0</v>
      </c>
      <c r="P39" s="543">
        <v>1</v>
      </c>
      <c r="Q39" s="544">
        <v>1</v>
      </c>
      <c r="R39" s="542">
        <v>0</v>
      </c>
      <c r="S39" s="545">
        <v>0</v>
      </c>
      <c r="T39" s="541">
        <v>0</v>
      </c>
      <c r="U39" s="546" t="s">
        <v>1646</v>
      </c>
      <c r="V39" s="320" t="str">
        <f t="shared" si="0"/>
        <v/>
      </c>
      <c r="W39" s="320" t="str">
        <f t="shared" si="1"/>
        <v/>
      </c>
      <c r="X39" s="320" t="str">
        <f t="shared" si="2"/>
        <v/>
      </c>
      <c r="Y39" s="320" t="str">
        <f t="shared" si="3"/>
        <v>ü</v>
      </c>
    </row>
    <row r="40" spans="1:25" ht="31.5" customHeight="1">
      <c r="A40" s="307">
        <f t="shared" si="4"/>
        <v>33</v>
      </c>
      <c r="B40" s="307">
        <v>2</v>
      </c>
      <c r="C40" s="538"/>
      <c r="D40" s="539" t="s">
        <v>825</v>
      </c>
      <c r="E40" s="540">
        <v>1000000</v>
      </c>
      <c r="F40" s="541" t="s">
        <v>1250</v>
      </c>
      <c r="G40" s="542">
        <v>1</v>
      </c>
      <c r="H40" s="543">
        <v>1</v>
      </c>
      <c r="I40" s="543">
        <v>0</v>
      </c>
      <c r="J40" s="543">
        <v>0</v>
      </c>
      <c r="K40" s="543">
        <v>0</v>
      </c>
      <c r="L40" s="542">
        <v>1</v>
      </c>
      <c r="M40" s="543">
        <v>1</v>
      </c>
      <c r="N40" s="544">
        <v>1</v>
      </c>
      <c r="O40" s="542">
        <v>0</v>
      </c>
      <c r="P40" s="543">
        <v>1</v>
      </c>
      <c r="Q40" s="545">
        <v>1</v>
      </c>
      <c r="R40" s="547">
        <v>1</v>
      </c>
      <c r="S40" s="545">
        <v>1</v>
      </c>
      <c r="T40" s="541">
        <v>1</v>
      </c>
      <c r="U40" s="546" t="s">
        <v>1102</v>
      </c>
      <c r="V40" s="320" t="str">
        <f t="shared" ref="V40:V71" si="5">IF($F40="Y",$Z$4,"")</f>
        <v>ü</v>
      </c>
      <c r="W40" s="320" t="str">
        <f t="shared" ref="W40:W71" si="6">IF(F40="F",$Z$4,"")</f>
        <v/>
      </c>
      <c r="X40" s="320" t="str">
        <f t="shared" ref="X40:X71" si="7">IF(F40="L",$Z$4,"")</f>
        <v/>
      </c>
      <c r="Y40" s="320" t="str">
        <f t="shared" ref="Y40:Y71" si="8">IF(F40="N",$Z$4,"")</f>
        <v/>
      </c>
    </row>
    <row r="41" spans="1:25" ht="31.5" customHeight="1">
      <c r="A41" s="307">
        <f t="shared" ref="A41:A72" si="9">A40+1</f>
        <v>34</v>
      </c>
      <c r="B41" s="307">
        <v>2</v>
      </c>
      <c r="C41" s="538"/>
      <c r="D41" s="539" t="s">
        <v>826</v>
      </c>
      <c r="E41" s="540">
        <v>10000000</v>
      </c>
      <c r="F41" s="541" t="s">
        <v>1249</v>
      </c>
      <c r="G41" s="542">
        <v>1</v>
      </c>
      <c r="H41" s="543">
        <v>0</v>
      </c>
      <c r="I41" s="543">
        <v>0</v>
      </c>
      <c r="J41" s="543">
        <v>0</v>
      </c>
      <c r="K41" s="544">
        <v>0</v>
      </c>
      <c r="L41" s="542">
        <v>1</v>
      </c>
      <c r="M41" s="543">
        <v>1</v>
      </c>
      <c r="N41" s="544">
        <v>1</v>
      </c>
      <c r="O41" s="542">
        <v>0</v>
      </c>
      <c r="P41" s="543">
        <v>1</v>
      </c>
      <c r="Q41" s="544">
        <v>1</v>
      </c>
      <c r="R41" s="542">
        <v>0</v>
      </c>
      <c r="S41" s="545">
        <v>0</v>
      </c>
      <c r="T41" s="541">
        <v>0</v>
      </c>
      <c r="U41" s="546" t="s">
        <v>1647</v>
      </c>
      <c r="V41" s="320" t="str">
        <f t="shared" si="5"/>
        <v/>
      </c>
      <c r="W41" s="320" t="str">
        <f t="shared" si="6"/>
        <v/>
      </c>
      <c r="X41" s="320" t="str">
        <f t="shared" si="7"/>
        <v/>
      </c>
      <c r="Y41" s="320" t="str">
        <f t="shared" si="8"/>
        <v>ü</v>
      </c>
    </row>
    <row r="42" spans="1:25" ht="31.5" customHeight="1">
      <c r="A42" s="307">
        <f t="shared" si="9"/>
        <v>35</v>
      </c>
      <c r="B42" s="307">
        <v>2</v>
      </c>
      <c r="C42" s="538"/>
      <c r="D42" s="539" t="s">
        <v>827</v>
      </c>
      <c r="E42" s="540">
        <v>2100000</v>
      </c>
      <c r="F42" s="541" t="s">
        <v>1250</v>
      </c>
      <c r="G42" s="542">
        <v>1</v>
      </c>
      <c r="H42" s="543">
        <v>1</v>
      </c>
      <c r="I42" s="543">
        <v>1</v>
      </c>
      <c r="J42" s="543">
        <v>0</v>
      </c>
      <c r="K42" s="543">
        <v>0</v>
      </c>
      <c r="L42" s="542">
        <v>1</v>
      </c>
      <c r="M42" s="543">
        <v>1</v>
      </c>
      <c r="N42" s="544">
        <v>1</v>
      </c>
      <c r="O42" s="542">
        <v>0</v>
      </c>
      <c r="P42" s="543">
        <v>1</v>
      </c>
      <c r="Q42" s="545">
        <v>1</v>
      </c>
      <c r="R42" s="547">
        <v>1</v>
      </c>
      <c r="S42" s="545">
        <v>1</v>
      </c>
      <c r="T42" s="541">
        <v>1</v>
      </c>
      <c r="U42" s="546" t="s">
        <v>1648</v>
      </c>
      <c r="V42" s="320" t="str">
        <f t="shared" si="5"/>
        <v>ü</v>
      </c>
      <c r="W42" s="320" t="str">
        <f t="shared" si="6"/>
        <v/>
      </c>
      <c r="X42" s="320" t="str">
        <f t="shared" si="7"/>
        <v/>
      </c>
      <c r="Y42" s="320" t="str">
        <f t="shared" si="8"/>
        <v/>
      </c>
    </row>
    <row r="43" spans="1:25" ht="31.5" customHeight="1">
      <c r="A43" s="307">
        <f t="shared" si="9"/>
        <v>36</v>
      </c>
      <c r="B43" s="307">
        <v>2</v>
      </c>
      <c r="C43" s="538"/>
      <c r="D43" s="539" t="s">
        <v>828</v>
      </c>
      <c r="E43" s="540">
        <v>900000</v>
      </c>
      <c r="F43" s="541" t="s">
        <v>1250</v>
      </c>
      <c r="G43" s="542">
        <v>1</v>
      </c>
      <c r="H43" s="543">
        <v>1</v>
      </c>
      <c r="I43" s="543">
        <v>0</v>
      </c>
      <c r="J43" s="543">
        <v>0</v>
      </c>
      <c r="K43" s="543">
        <v>0</v>
      </c>
      <c r="L43" s="542">
        <v>1</v>
      </c>
      <c r="M43" s="543">
        <v>1</v>
      </c>
      <c r="N43" s="544">
        <v>1</v>
      </c>
      <c r="O43" s="542">
        <v>0</v>
      </c>
      <c r="P43" s="543">
        <v>1</v>
      </c>
      <c r="Q43" s="545">
        <v>1</v>
      </c>
      <c r="R43" s="547">
        <v>1</v>
      </c>
      <c r="S43" s="545">
        <v>1</v>
      </c>
      <c r="T43" s="541">
        <v>1</v>
      </c>
      <c r="U43" s="546" t="s">
        <v>1503</v>
      </c>
      <c r="V43" s="320" t="str">
        <f t="shared" si="5"/>
        <v>ü</v>
      </c>
      <c r="W43" s="320" t="str">
        <f t="shared" si="6"/>
        <v/>
      </c>
      <c r="X43" s="320" t="str">
        <f t="shared" si="7"/>
        <v/>
      </c>
      <c r="Y43" s="320" t="str">
        <f t="shared" si="8"/>
        <v/>
      </c>
    </row>
    <row r="44" spans="1:25" ht="31.5" customHeight="1">
      <c r="A44" s="307">
        <f t="shared" si="9"/>
        <v>37</v>
      </c>
      <c r="B44" s="307">
        <v>2</v>
      </c>
      <c r="C44" s="538"/>
      <c r="D44" s="539" t="s">
        <v>829</v>
      </c>
      <c r="E44" s="540">
        <v>4800000</v>
      </c>
      <c r="F44" s="541" t="s">
        <v>1250</v>
      </c>
      <c r="G44" s="542">
        <v>1</v>
      </c>
      <c r="H44" s="543">
        <v>1</v>
      </c>
      <c r="I44" s="543">
        <v>0</v>
      </c>
      <c r="J44" s="543">
        <v>0</v>
      </c>
      <c r="K44" s="543">
        <v>0</v>
      </c>
      <c r="L44" s="542">
        <v>1</v>
      </c>
      <c r="M44" s="543">
        <v>1</v>
      </c>
      <c r="N44" s="544">
        <v>1</v>
      </c>
      <c r="O44" s="542">
        <v>0</v>
      </c>
      <c r="P44" s="543">
        <v>1</v>
      </c>
      <c r="Q44" s="545">
        <v>1</v>
      </c>
      <c r="R44" s="547">
        <v>1</v>
      </c>
      <c r="S44" s="545">
        <v>1</v>
      </c>
      <c r="T44" s="541">
        <v>1</v>
      </c>
      <c r="U44" s="546" t="s">
        <v>1504</v>
      </c>
      <c r="V44" s="320" t="str">
        <f t="shared" si="5"/>
        <v>ü</v>
      </c>
      <c r="W44" s="320" t="str">
        <f t="shared" si="6"/>
        <v/>
      </c>
      <c r="X44" s="320" t="str">
        <f t="shared" si="7"/>
        <v/>
      </c>
      <c r="Y44" s="320" t="str">
        <f t="shared" si="8"/>
        <v/>
      </c>
    </row>
    <row r="45" spans="1:25" ht="31.5" customHeight="1">
      <c r="A45" s="307">
        <f t="shared" si="9"/>
        <v>38</v>
      </c>
      <c r="B45" s="307">
        <v>2</v>
      </c>
      <c r="C45" s="538"/>
      <c r="D45" s="539" t="s">
        <v>830</v>
      </c>
      <c r="E45" s="540">
        <v>4000000</v>
      </c>
      <c r="F45" s="541" t="s">
        <v>1250</v>
      </c>
      <c r="G45" s="542">
        <v>1</v>
      </c>
      <c r="H45" s="543">
        <v>1</v>
      </c>
      <c r="I45" s="543">
        <v>0</v>
      </c>
      <c r="J45" s="543">
        <v>0</v>
      </c>
      <c r="K45" s="543">
        <v>0</v>
      </c>
      <c r="L45" s="542">
        <v>1</v>
      </c>
      <c r="M45" s="543">
        <v>1</v>
      </c>
      <c r="N45" s="544">
        <v>1</v>
      </c>
      <c r="O45" s="542">
        <v>0</v>
      </c>
      <c r="P45" s="543">
        <v>1</v>
      </c>
      <c r="Q45" s="545">
        <v>1</v>
      </c>
      <c r="R45" s="547">
        <v>1</v>
      </c>
      <c r="S45" s="545">
        <v>1</v>
      </c>
      <c r="T45" s="541">
        <v>1</v>
      </c>
      <c r="U45" s="546" t="s">
        <v>1504</v>
      </c>
      <c r="V45" s="320" t="str">
        <f t="shared" si="5"/>
        <v>ü</v>
      </c>
      <c r="W45" s="320" t="str">
        <f t="shared" si="6"/>
        <v/>
      </c>
      <c r="X45" s="320" t="str">
        <f t="shared" si="7"/>
        <v/>
      </c>
      <c r="Y45" s="320" t="str">
        <f t="shared" si="8"/>
        <v/>
      </c>
    </row>
    <row r="46" spans="1:25" ht="31.5" customHeight="1">
      <c r="A46" s="307">
        <f t="shared" si="9"/>
        <v>39</v>
      </c>
      <c r="B46" s="307">
        <v>2</v>
      </c>
      <c r="C46" s="538"/>
      <c r="D46" s="539" t="s">
        <v>1048</v>
      </c>
      <c r="E46" s="540">
        <v>5000000</v>
      </c>
      <c r="F46" s="541" t="s">
        <v>1249</v>
      </c>
      <c r="G46" s="542">
        <v>1</v>
      </c>
      <c r="H46" s="543">
        <v>0</v>
      </c>
      <c r="I46" s="543">
        <v>0</v>
      </c>
      <c r="J46" s="543">
        <v>0</v>
      </c>
      <c r="K46" s="544">
        <v>0</v>
      </c>
      <c r="L46" s="542">
        <v>1</v>
      </c>
      <c r="M46" s="543">
        <v>1</v>
      </c>
      <c r="N46" s="544">
        <v>1</v>
      </c>
      <c r="O46" s="542">
        <v>0</v>
      </c>
      <c r="P46" s="543">
        <v>1</v>
      </c>
      <c r="Q46" s="544">
        <v>1</v>
      </c>
      <c r="R46" s="542">
        <v>0</v>
      </c>
      <c r="S46" s="545">
        <v>0</v>
      </c>
      <c r="T46" s="541">
        <v>0</v>
      </c>
      <c r="U46" s="546" t="s">
        <v>1505</v>
      </c>
      <c r="V46" s="320" t="str">
        <f t="shared" si="5"/>
        <v/>
      </c>
      <c r="W46" s="320" t="str">
        <f t="shared" si="6"/>
        <v/>
      </c>
      <c r="X46" s="320" t="str">
        <f t="shared" si="7"/>
        <v/>
      </c>
      <c r="Y46" s="320" t="str">
        <f t="shared" si="8"/>
        <v>ü</v>
      </c>
    </row>
    <row r="47" spans="1:25" ht="31.5" customHeight="1">
      <c r="A47" s="307">
        <f t="shared" si="9"/>
        <v>40</v>
      </c>
      <c r="B47" s="307">
        <v>2</v>
      </c>
      <c r="C47" s="538"/>
      <c r="D47" s="539" t="s">
        <v>1049</v>
      </c>
      <c r="E47" s="540">
        <v>30000000</v>
      </c>
      <c r="F47" s="541" t="s">
        <v>1248</v>
      </c>
      <c r="G47" s="542">
        <v>1</v>
      </c>
      <c r="H47" s="543">
        <v>1</v>
      </c>
      <c r="I47" s="543">
        <v>0</v>
      </c>
      <c r="J47" s="543">
        <v>0</v>
      </c>
      <c r="K47" s="543">
        <v>0</v>
      </c>
      <c r="L47" s="542">
        <v>1</v>
      </c>
      <c r="M47" s="543">
        <v>1</v>
      </c>
      <c r="N47" s="544">
        <v>1</v>
      </c>
      <c r="O47" s="542">
        <v>0</v>
      </c>
      <c r="P47" s="543">
        <v>1</v>
      </c>
      <c r="Q47" s="545">
        <v>1</v>
      </c>
      <c r="R47" s="547">
        <v>1</v>
      </c>
      <c r="S47" s="545">
        <v>1</v>
      </c>
      <c r="T47" s="541">
        <v>1</v>
      </c>
      <c r="U47" s="546" t="s">
        <v>1506</v>
      </c>
      <c r="V47" s="320" t="str">
        <f t="shared" si="5"/>
        <v/>
      </c>
      <c r="W47" s="320" t="str">
        <f t="shared" si="6"/>
        <v>ü</v>
      </c>
      <c r="X47" s="320" t="str">
        <f t="shared" si="7"/>
        <v/>
      </c>
      <c r="Y47" s="320" t="str">
        <f t="shared" si="8"/>
        <v/>
      </c>
    </row>
    <row r="48" spans="1:25" ht="31.5" customHeight="1">
      <c r="A48" s="307">
        <f t="shared" si="9"/>
        <v>41</v>
      </c>
      <c r="B48" s="307">
        <v>2</v>
      </c>
      <c r="C48" s="538"/>
      <c r="D48" s="539" t="s">
        <v>1050</v>
      </c>
      <c r="E48" s="540">
        <v>15000000</v>
      </c>
      <c r="F48" s="541" t="s">
        <v>1250</v>
      </c>
      <c r="G48" s="542">
        <v>1</v>
      </c>
      <c r="H48" s="543">
        <v>1</v>
      </c>
      <c r="I48" s="543">
        <v>0</v>
      </c>
      <c r="J48" s="543">
        <v>0</v>
      </c>
      <c r="K48" s="543">
        <v>0</v>
      </c>
      <c r="L48" s="542">
        <v>1</v>
      </c>
      <c r="M48" s="543">
        <v>1</v>
      </c>
      <c r="N48" s="544">
        <v>1</v>
      </c>
      <c r="O48" s="542">
        <v>0</v>
      </c>
      <c r="P48" s="543">
        <v>1</v>
      </c>
      <c r="Q48" s="545">
        <v>1</v>
      </c>
      <c r="R48" s="547">
        <v>1</v>
      </c>
      <c r="S48" s="545">
        <v>1</v>
      </c>
      <c r="T48" s="541">
        <v>1</v>
      </c>
      <c r="U48" s="546" t="s">
        <v>1508</v>
      </c>
      <c r="V48" s="320" t="str">
        <f t="shared" si="5"/>
        <v>ü</v>
      </c>
      <c r="W48" s="320" t="str">
        <f t="shared" si="6"/>
        <v/>
      </c>
      <c r="X48" s="320" t="str">
        <f t="shared" si="7"/>
        <v/>
      </c>
      <c r="Y48" s="320" t="str">
        <f t="shared" si="8"/>
        <v/>
      </c>
    </row>
    <row r="49" spans="1:25" ht="31.5" customHeight="1">
      <c r="A49" s="307">
        <f t="shared" si="9"/>
        <v>42</v>
      </c>
      <c r="B49" s="307">
        <v>2</v>
      </c>
      <c r="C49" s="538"/>
      <c r="D49" s="539" t="s">
        <v>1051</v>
      </c>
      <c r="E49" s="540">
        <v>10000000</v>
      </c>
      <c r="F49" s="541" t="s">
        <v>1250</v>
      </c>
      <c r="G49" s="542">
        <v>1</v>
      </c>
      <c r="H49" s="543">
        <v>1</v>
      </c>
      <c r="I49" s="543">
        <v>0</v>
      </c>
      <c r="J49" s="543">
        <v>0</v>
      </c>
      <c r="K49" s="543">
        <v>0</v>
      </c>
      <c r="L49" s="542">
        <v>1</v>
      </c>
      <c r="M49" s="543">
        <v>1</v>
      </c>
      <c r="N49" s="544">
        <v>1</v>
      </c>
      <c r="O49" s="542">
        <v>0</v>
      </c>
      <c r="P49" s="543">
        <v>1</v>
      </c>
      <c r="Q49" s="545">
        <v>1</v>
      </c>
      <c r="R49" s="547">
        <v>1</v>
      </c>
      <c r="S49" s="545">
        <v>1</v>
      </c>
      <c r="T49" s="541">
        <v>1</v>
      </c>
      <c r="U49" s="546" t="s">
        <v>1508</v>
      </c>
      <c r="V49" s="320" t="str">
        <f t="shared" si="5"/>
        <v>ü</v>
      </c>
      <c r="W49" s="320" t="str">
        <f t="shared" si="6"/>
        <v/>
      </c>
      <c r="X49" s="320" t="str">
        <f t="shared" si="7"/>
        <v/>
      </c>
      <c r="Y49" s="320" t="str">
        <f t="shared" si="8"/>
        <v/>
      </c>
    </row>
    <row r="50" spans="1:25" ht="31.5" customHeight="1">
      <c r="A50" s="307">
        <f t="shared" si="9"/>
        <v>43</v>
      </c>
      <c r="B50" s="307">
        <v>2</v>
      </c>
      <c r="C50" s="538"/>
      <c r="D50" s="539" t="s">
        <v>1052</v>
      </c>
      <c r="E50" s="540">
        <v>15000000</v>
      </c>
      <c r="F50" s="541" t="s">
        <v>1250</v>
      </c>
      <c r="G50" s="542">
        <v>1</v>
      </c>
      <c r="H50" s="543">
        <v>1</v>
      </c>
      <c r="I50" s="543">
        <v>0</v>
      </c>
      <c r="J50" s="543">
        <v>0</v>
      </c>
      <c r="K50" s="543">
        <v>0</v>
      </c>
      <c r="L50" s="542">
        <v>1</v>
      </c>
      <c r="M50" s="543">
        <v>1</v>
      </c>
      <c r="N50" s="544">
        <v>1</v>
      </c>
      <c r="O50" s="542">
        <v>0</v>
      </c>
      <c r="P50" s="543">
        <v>1</v>
      </c>
      <c r="Q50" s="545">
        <v>1</v>
      </c>
      <c r="R50" s="547">
        <v>1</v>
      </c>
      <c r="S50" s="545">
        <v>1</v>
      </c>
      <c r="T50" s="541">
        <v>1</v>
      </c>
      <c r="U50" s="546" t="s">
        <v>1509</v>
      </c>
      <c r="V50" s="320" t="str">
        <f t="shared" si="5"/>
        <v>ü</v>
      </c>
      <c r="W50" s="320" t="str">
        <f t="shared" si="6"/>
        <v/>
      </c>
      <c r="X50" s="320" t="str">
        <f t="shared" si="7"/>
        <v/>
      </c>
      <c r="Y50" s="320" t="str">
        <f t="shared" si="8"/>
        <v/>
      </c>
    </row>
    <row r="51" spans="1:25" ht="31.5" customHeight="1">
      <c r="A51" s="307">
        <f t="shared" si="9"/>
        <v>44</v>
      </c>
      <c r="B51" s="307">
        <v>2</v>
      </c>
      <c r="C51" s="538"/>
      <c r="D51" s="539" t="s">
        <v>1053</v>
      </c>
      <c r="E51" s="540">
        <v>200000</v>
      </c>
      <c r="F51" s="541" t="s">
        <v>1249</v>
      </c>
      <c r="G51" s="542">
        <v>1</v>
      </c>
      <c r="H51" s="543">
        <v>0</v>
      </c>
      <c r="I51" s="543">
        <v>0</v>
      </c>
      <c r="J51" s="543">
        <v>0</v>
      </c>
      <c r="K51" s="544">
        <v>0</v>
      </c>
      <c r="L51" s="542">
        <v>1</v>
      </c>
      <c r="M51" s="543">
        <v>1</v>
      </c>
      <c r="N51" s="544">
        <v>1</v>
      </c>
      <c r="O51" s="542">
        <v>0</v>
      </c>
      <c r="P51" s="543">
        <v>1</v>
      </c>
      <c r="Q51" s="544">
        <v>1</v>
      </c>
      <c r="R51" s="542">
        <v>0</v>
      </c>
      <c r="S51" s="545">
        <v>0</v>
      </c>
      <c r="T51" s="541">
        <v>0</v>
      </c>
      <c r="U51" s="546" t="s">
        <v>1510</v>
      </c>
      <c r="V51" s="320" t="str">
        <f t="shared" si="5"/>
        <v/>
      </c>
      <c r="W51" s="320" t="str">
        <f t="shared" si="6"/>
        <v/>
      </c>
      <c r="X51" s="320" t="str">
        <f t="shared" si="7"/>
        <v/>
      </c>
      <c r="Y51" s="320" t="str">
        <f t="shared" si="8"/>
        <v>ü</v>
      </c>
    </row>
    <row r="52" spans="1:25" ht="31.5" customHeight="1">
      <c r="A52" s="307">
        <f t="shared" si="9"/>
        <v>45</v>
      </c>
      <c r="B52" s="307">
        <v>2</v>
      </c>
      <c r="C52" s="538"/>
      <c r="D52" s="539" t="s">
        <v>1054</v>
      </c>
      <c r="E52" s="540">
        <v>600000</v>
      </c>
      <c r="F52" s="541" t="s">
        <v>1249</v>
      </c>
      <c r="G52" s="542">
        <v>1</v>
      </c>
      <c r="H52" s="543">
        <v>0</v>
      </c>
      <c r="I52" s="543">
        <v>0</v>
      </c>
      <c r="J52" s="543">
        <v>0</v>
      </c>
      <c r="K52" s="544">
        <v>0</v>
      </c>
      <c r="L52" s="542">
        <v>1</v>
      </c>
      <c r="M52" s="543">
        <v>1</v>
      </c>
      <c r="N52" s="544">
        <v>1</v>
      </c>
      <c r="O52" s="542">
        <v>0</v>
      </c>
      <c r="P52" s="543">
        <v>1</v>
      </c>
      <c r="Q52" s="544">
        <v>1</v>
      </c>
      <c r="R52" s="542">
        <v>0</v>
      </c>
      <c r="S52" s="545">
        <v>0</v>
      </c>
      <c r="T52" s="541">
        <v>0</v>
      </c>
      <c r="U52" s="546" t="s">
        <v>1246</v>
      </c>
      <c r="V52" s="320" t="str">
        <f t="shared" si="5"/>
        <v/>
      </c>
      <c r="W52" s="320" t="str">
        <f t="shared" si="6"/>
        <v/>
      </c>
      <c r="X52" s="320" t="str">
        <f t="shared" si="7"/>
        <v/>
      </c>
      <c r="Y52" s="320" t="str">
        <f t="shared" si="8"/>
        <v>ü</v>
      </c>
    </row>
    <row r="53" spans="1:25" ht="31.5" customHeight="1">
      <c r="A53" s="307">
        <f t="shared" si="9"/>
        <v>46</v>
      </c>
      <c r="B53" s="307">
        <v>2</v>
      </c>
      <c r="C53" s="538"/>
      <c r="D53" s="539" t="s">
        <v>1055</v>
      </c>
      <c r="E53" s="540">
        <v>1100000</v>
      </c>
      <c r="F53" s="541" t="s">
        <v>1250</v>
      </c>
      <c r="G53" s="542">
        <v>1</v>
      </c>
      <c r="H53" s="543">
        <v>1</v>
      </c>
      <c r="I53" s="543">
        <v>0</v>
      </c>
      <c r="J53" s="543">
        <v>0</v>
      </c>
      <c r="K53" s="543">
        <v>0</v>
      </c>
      <c r="L53" s="542">
        <v>1</v>
      </c>
      <c r="M53" s="543">
        <v>1</v>
      </c>
      <c r="N53" s="544">
        <v>1</v>
      </c>
      <c r="O53" s="542">
        <v>0</v>
      </c>
      <c r="P53" s="543">
        <v>1</v>
      </c>
      <c r="Q53" s="545">
        <v>1</v>
      </c>
      <c r="R53" s="547">
        <v>1</v>
      </c>
      <c r="S53" s="545">
        <v>1</v>
      </c>
      <c r="T53" s="541">
        <v>1</v>
      </c>
      <c r="U53" s="546" t="s">
        <v>1511</v>
      </c>
      <c r="V53" s="320" t="str">
        <f t="shared" si="5"/>
        <v>ü</v>
      </c>
      <c r="W53" s="320" t="str">
        <f t="shared" si="6"/>
        <v/>
      </c>
      <c r="X53" s="320" t="str">
        <f t="shared" si="7"/>
        <v/>
      </c>
      <c r="Y53" s="320" t="str">
        <f t="shared" si="8"/>
        <v/>
      </c>
    </row>
    <row r="54" spans="1:25" ht="31.5" customHeight="1">
      <c r="A54" s="307">
        <f t="shared" si="9"/>
        <v>47</v>
      </c>
      <c r="B54" s="307">
        <v>2</v>
      </c>
      <c r="C54" s="538"/>
      <c r="D54" s="539" t="s">
        <v>1056</v>
      </c>
      <c r="E54" s="540">
        <v>2000000</v>
      </c>
      <c r="F54" s="541" t="s">
        <v>1250</v>
      </c>
      <c r="G54" s="542">
        <v>1</v>
      </c>
      <c r="H54" s="543">
        <v>1</v>
      </c>
      <c r="I54" s="543">
        <v>0</v>
      </c>
      <c r="J54" s="543">
        <v>0</v>
      </c>
      <c r="K54" s="543">
        <v>0</v>
      </c>
      <c r="L54" s="542">
        <v>1</v>
      </c>
      <c r="M54" s="543">
        <v>1</v>
      </c>
      <c r="N54" s="544">
        <v>1</v>
      </c>
      <c r="O54" s="542">
        <v>0</v>
      </c>
      <c r="P54" s="543">
        <v>1</v>
      </c>
      <c r="Q54" s="545">
        <v>1</v>
      </c>
      <c r="R54" s="547">
        <v>1</v>
      </c>
      <c r="S54" s="545">
        <v>1</v>
      </c>
      <c r="T54" s="541">
        <v>1</v>
      </c>
      <c r="U54" s="546" t="s">
        <v>1511</v>
      </c>
      <c r="V54" s="320" t="str">
        <f t="shared" si="5"/>
        <v>ü</v>
      </c>
      <c r="W54" s="320" t="str">
        <f t="shared" si="6"/>
        <v/>
      </c>
      <c r="X54" s="320" t="str">
        <f t="shared" si="7"/>
        <v/>
      </c>
      <c r="Y54" s="320" t="str">
        <f t="shared" si="8"/>
        <v/>
      </c>
    </row>
    <row r="55" spans="1:25" ht="31.5" customHeight="1">
      <c r="A55" s="307">
        <f t="shared" si="9"/>
        <v>48</v>
      </c>
      <c r="B55" s="307">
        <v>2</v>
      </c>
      <c r="C55" s="538"/>
      <c r="D55" s="539" t="s">
        <v>1057</v>
      </c>
      <c r="E55" s="540">
        <v>850000</v>
      </c>
      <c r="F55" s="541" t="s">
        <v>1249</v>
      </c>
      <c r="G55" s="542">
        <v>1</v>
      </c>
      <c r="H55" s="543">
        <v>0</v>
      </c>
      <c r="I55" s="543">
        <v>0</v>
      </c>
      <c r="J55" s="543">
        <v>0</v>
      </c>
      <c r="K55" s="544">
        <v>0</v>
      </c>
      <c r="L55" s="542">
        <v>1</v>
      </c>
      <c r="M55" s="543">
        <v>1</v>
      </c>
      <c r="N55" s="544">
        <v>1</v>
      </c>
      <c r="O55" s="542">
        <v>0</v>
      </c>
      <c r="P55" s="543">
        <v>1</v>
      </c>
      <c r="Q55" s="544">
        <v>1</v>
      </c>
      <c r="R55" s="542">
        <v>0</v>
      </c>
      <c r="S55" s="545">
        <v>0</v>
      </c>
      <c r="T55" s="541">
        <v>0</v>
      </c>
      <c r="U55" s="546" t="s">
        <v>1512</v>
      </c>
      <c r="V55" s="320" t="str">
        <f t="shared" si="5"/>
        <v/>
      </c>
      <c r="W55" s="320" t="str">
        <f t="shared" si="6"/>
        <v/>
      </c>
      <c r="X55" s="320" t="str">
        <f t="shared" si="7"/>
        <v/>
      </c>
      <c r="Y55" s="320" t="str">
        <f t="shared" si="8"/>
        <v>ü</v>
      </c>
    </row>
    <row r="56" spans="1:25" ht="31.5" customHeight="1">
      <c r="A56" s="307">
        <f t="shared" si="9"/>
        <v>49</v>
      </c>
      <c r="B56" s="307">
        <v>2</v>
      </c>
      <c r="C56" s="538"/>
      <c r="D56" s="539" t="s">
        <v>1058</v>
      </c>
      <c r="E56" s="540">
        <v>500000</v>
      </c>
      <c r="F56" s="541" t="s">
        <v>1249</v>
      </c>
      <c r="G56" s="542">
        <v>1</v>
      </c>
      <c r="H56" s="543">
        <v>0</v>
      </c>
      <c r="I56" s="543">
        <v>0</v>
      </c>
      <c r="J56" s="543">
        <v>0</v>
      </c>
      <c r="K56" s="544">
        <v>0</v>
      </c>
      <c r="L56" s="542">
        <v>1</v>
      </c>
      <c r="M56" s="543">
        <v>1</v>
      </c>
      <c r="N56" s="544">
        <v>1</v>
      </c>
      <c r="O56" s="542">
        <v>0</v>
      </c>
      <c r="P56" s="543">
        <v>1</v>
      </c>
      <c r="Q56" s="544">
        <v>1</v>
      </c>
      <c r="R56" s="542">
        <v>0</v>
      </c>
      <c r="S56" s="545">
        <v>0</v>
      </c>
      <c r="T56" s="541">
        <v>0</v>
      </c>
      <c r="U56" s="546" t="s">
        <v>2094</v>
      </c>
      <c r="V56" s="320" t="str">
        <f t="shared" si="5"/>
        <v/>
      </c>
      <c r="W56" s="320" t="str">
        <f t="shared" si="6"/>
        <v/>
      </c>
      <c r="X56" s="320" t="str">
        <f t="shared" si="7"/>
        <v/>
      </c>
      <c r="Y56" s="320" t="str">
        <f t="shared" si="8"/>
        <v>ü</v>
      </c>
    </row>
    <row r="57" spans="1:25" ht="31.5" customHeight="1">
      <c r="A57" s="307">
        <f t="shared" si="9"/>
        <v>50</v>
      </c>
      <c r="B57" s="307">
        <v>2</v>
      </c>
      <c r="C57" s="538"/>
      <c r="D57" s="539" t="s">
        <v>1059</v>
      </c>
      <c r="E57" s="540">
        <v>220750</v>
      </c>
      <c r="F57" s="541" t="s">
        <v>1249</v>
      </c>
      <c r="G57" s="542">
        <v>1</v>
      </c>
      <c r="H57" s="543">
        <v>0</v>
      </c>
      <c r="I57" s="543">
        <v>0</v>
      </c>
      <c r="J57" s="543">
        <v>0</v>
      </c>
      <c r="K57" s="544">
        <v>0</v>
      </c>
      <c r="L57" s="542">
        <v>1</v>
      </c>
      <c r="M57" s="543">
        <v>1</v>
      </c>
      <c r="N57" s="544">
        <v>1</v>
      </c>
      <c r="O57" s="542">
        <v>0</v>
      </c>
      <c r="P57" s="543">
        <v>1</v>
      </c>
      <c r="Q57" s="544">
        <v>1</v>
      </c>
      <c r="R57" s="542">
        <v>0</v>
      </c>
      <c r="S57" s="545">
        <v>0</v>
      </c>
      <c r="T57" s="541">
        <v>0</v>
      </c>
      <c r="U57" s="546" t="s">
        <v>1246</v>
      </c>
      <c r="V57" s="320" t="str">
        <f t="shared" si="5"/>
        <v/>
      </c>
      <c r="W57" s="320" t="str">
        <f t="shared" si="6"/>
        <v/>
      </c>
      <c r="X57" s="320" t="str">
        <f t="shared" si="7"/>
        <v/>
      </c>
      <c r="Y57" s="320" t="str">
        <f t="shared" si="8"/>
        <v>ü</v>
      </c>
    </row>
    <row r="58" spans="1:25" ht="31.5" customHeight="1">
      <c r="A58" s="307">
        <f t="shared" si="9"/>
        <v>51</v>
      </c>
      <c r="B58" s="307">
        <v>2</v>
      </c>
      <c r="C58" s="538"/>
      <c r="D58" s="539" t="s">
        <v>1060</v>
      </c>
      <c r="E58" s="540">
        <v>423000</v>
      </c>
      <c r="F58" s="541" t="s">
        <v>1249</v>
      </c>
      <c r="G58" s="542">
        <v>1</v>
      </c>
      <c r="H58" s="543">
        <v>0</v>
      </c>
      <c r="I58" s="543">
        <v>0</v>
      </c>
      <c r="J58" s="543">
        <v>0</v>
      </c>
      <c r="K58" s="544">
        <v>0</v>
      </c>
      <c r="L58" s="542">
        <v>1</v>
      </c>
      <c r="M58" s="543">
        <v>1</v>
      </c>
      <c r="N58" s="544">
        <v>1</v>
      </c>
      <c r="O58" s="542">
        <v>0</v>
      </c>
      <c r="P58" s="543">
        <v>1</v>
      </c>
      <c r="Q58" s="544">
        <v>1</v>
      </c>
      <c r="R58" s="542">
        <v>0</v>
      </c>
      <c r="S58" s="545">
        <v>0</v>
      </c>
      <c r="T58" s="541">
        <v>0</v>
      </c>
      <c r="U58" s="546" t="s">
        <v>1513</v>
      </c>
      <c r="V58" s="320" t="str">
        <f t="shared" si="5"/>
        <v/>
      </c>
      <c r="W58" s="320" t="str">
        <f t="shared" si="6"/>
        <v/>
      </c>
      <c r="X58" s="320" t="str">
        <f t="shared" si="7"/>
        <v/>
      </c>
      <c r="Y58" s="320" t="str">
        <f t="shared" si="8"/>
        <v>ü</v>
      </c>
    </row>
    <row r="59" spans="1:25" ht="31.5" customHeight="1">
      <c r="A59" s="307">
        <f t="shared" si="9"/>
        <v>52</v>
      </c>
      <c r="B59" s="307">
        <v>2</v>
      </c>
      <c r="C59" s="538"/>
      <c r="D59" s="539" t="s">
        <v>1061</v>
      </c>
      <c r="E59" s="540">
        <v>525500</v>
      </c>
      <c r="F59" s="541" t="s">
        <v>1249</v>
      </c>
      <c r="G59" s="542">
        <v>1</v>
      </c>
      <c r="H59" s="543">
        <v>0</v>
      </c>
      <c r="I59" s="543">
        <v>0</v>
      </c>
      <c r="J59" s="543">
        <v>0</v>
      </c>
      <c r="K59" s="544">
        <v>0</v>
      </c>
      <c r="L59" s="542">
        <v>1</v>
      </c>
      <c r="M59" s="543">
        <v>1</v>
      </c>
      <c r="N59" s="544">
        <v>1</v>
      </c>
      <c r="O59" s="542">
        <v>0</v>
      </c>
      <c r="P59" s="543">
        <v>1</v>
      </c>
      <c r="Q59" s="544">
        <v>1</v>
      </c>
      <c r="R59" s="542">
        <v>0</v>
      </c>
      <c r="S59" s="545">
        <v>0</v>
      </c>
      <c r="T59" s="541">
        <v>0</v>
      </c>
      <c r="U59" s="546" t="s">
        <v>2094</v>
      </c>
      <c r="V59" s="320" t="str">
        <f t="shared" si="5"/>
        <v/>
      </c>
      <c r="W59" s="320" t="str">
        <f t="shared" si="6"/>
        <v/>
      </c>
      <c r="X59" s="320" t="str">
        <f t="shared" si="7"/>
        <v/>
      </c>
      <c r="Y59" s="320" t="str">
        <f t="shared" si="8"/>
        <v>ü</v>
      </c>
    </row>
    <row r="60" spans="1:25" ht="31.5" customHeight="1">
      <c r="A60" s="307">
        <f t="shared" si="9"/>
        <v>53</v>
      </c>
      <c r="B60" s="307">
        <v>2</v>
      </c>
      <c r="C60" s="538"/>
      <c r="D60" s="539" t="s">
        <v>1062</v>
      </c>
      <c r="E60" s="540">
        <v>423000</v>
      </c>
      <c r="F60" s="541" t="s">
        <v>1249</v>
      </c>
      <c r="G60" s="542">
        <v>1</v>
      </c>
      <c r="H60" s="543">
        <v>0</v>
      </c>
      <c r="I60" s="543">
        <v>0</v>
      </c>
      <c r="J60" s="543">
        <v>0</v>
      </c>
      <c r="K60" s="544">
        <v>0</v>
      </c>
      <c r="L60" s="542">
        <v>1</v>
      </c>
      <c r="M60" s="543">
        <v>1</v>
      </c>
      <c r="N60" s="544">
        <v>1</v>
      </c>
      <c r="O60" s="542">
        <v>0</v>
      </c>
      <c r="P60" s="543">
        <v>1</v>
      </c>
      <c r="Q60" s="544">
        <v>1</v>
      </c>
      <c r="R60" s="542">
        <v>0</v>
      </c>
      <c r="S60" s="545">
        <v>0</v>
      </c>
      <c r="T60" s="541">
        <v>0</v>
      </c>
      <c r="U60" s="546" t="s">
        <v>2094</v>
      </c>
      <c r="V60" s="320" t="str">
        <f t="shared" si="5"/>
        <v/>
      </c>
      <c r="W60" s="320" t="str">
        <f t="shared" si="6"/>
        <v/>
      </c>
      <c r="X60" s="320" t="str">
        <f t="shared" si="7"/>
        <v/>
      </c>
      <c r="Y60" s="320" t="str">
        <f t="shared" si="8"/>
        <v>ü</v>
      </c>
    </row>
    <row r="61" spans="1:25" ht="31.5" customHeight="1">
      <c r="A61" s="307">
        <f t="shared" si="9"/>
        <v>54</v>
      </c>
      <c r="B61" s="307">
        <v>2</v>
      </c>
      <c r="C61" s="538"/>
      <c r="D61" s="539" t="s">
        <v>1063</v>
      </c>
      <c r="E61" s="540">
        <v>819500</v>
      </c>
      <c r="F61" s="541" t="s">
        <v>1249</v>
      </c>
      <c r="G61" s="542">
        <v>1</v>
      </c>
      <c r="H61" s="543">
        <v>0</v>
      </c>
      <c r="I61" s="543">
        <v>0</v>
      </c>
      <c r="J61" s="543">
        <v>0</v>
      </c>
      <c r="K61" s="544">
        <v>0</v>
      </c>
      <c r="L61" s="542">
        <v>1</v>
      </c>
      <c r="M61" s="543">
        <v>1</v>
      </c>
      <c r="N61" s="544">
        <v>1</v>
      </c>
      <c r="O61" s="542">
        <v>0</v>
      </c>
      <c r="P61" s="543">
        <v>1</v>
      </c>
      <c r="Q61" s="544">
        <v>1</v>
      </c>
      <c r="R61" s="542">
        <v>0</v>
      </c>
      <c r="S61" s="545">
        <v>0</v>
      </c>
      <c r="T61" s="541">
        <v>0</v>
      </c>
      <c r="U61" s="546" t="s">
        <v>1246</v>
      </c>
      <c r="V61" s="320" t="str">
        <f t="shared" si="5"/>
        <v/>
      </c>
      <c r="W61" s="320" t="str">
        <f t="shared" si="6"/>
        <v/>
      </c>
      <c r="X61" s="320" t="str">
        <f t="shared" si="7"/>
        <v/>
      </c>
      <c r="Y61" s="320" t="str">
        <f t="shared" si="8"/>
        <v>ü</v>
      </c>
    </row>
    <row r="62" spans="1:25" ht="31.5" customHeight="1">
      <c r="A62" s="307">
        <f t="shared" si="9"/>
        <v>55</v>
      </c>
      <c r="B62" s="307">
        <v>2</v>
      </c>
      <c r="C62" s="538"/>
      <c r="D62" s="539" t="s">
        <v>1064</v>
      </c>
      <c r="E62" s="540">
        <v>910500</v>
      </c>
      <c r="F62" s="541" t="s">
        <v>1249</v>
      </c>
      <c r="G62" s="542">
        <v>1</v>
      </c>
      <c r="H62" s="543">
        <v>0</v>
      </c>
      <c r="I62" s="543">
        <v>0</v>
      </c>
      <c r="J62" s="543">
        <v>0</v>
      </c>
      <c r="K62" s="544">
        <v>0</v>
      </c>
      <c r="L62" s="542">
        <v>1</v>
      </c>
      <c r="M62" s="543">
        <v>1</v>
      </c>
      <c r="N62" s="544">
        <v>1</v>
      </c>
      <c r="O62" s="542">
        <v>0</v>
      </c>
      <c r="P62" s="543">
        <v>1</v>
      </c>
      <c r="Q62" s="544">
        <v>1</v>
      </c>
      <c r="R62" s="542">
        <v>0</v>
      </c>
      <c r="S62" s="545">
        <v>0</v>
      </c>
      <c r="T62" s="541">
        <v>0</v>
      </c>
      <c r="U62" s="546" t="s">
        <v>1246</v>
      </c>
      <c r="V62" s="320" t="str">
        <f t="shared" si="5"/>
        <v/>
      </c>
      <c r="W62" s="320" t="str">
        <f t="shared" si="6"/>
        <v/>
      </c>
      <c r="X62" s="320" t="str">
        <f t="shared" si="7"/>
        <v/>
      </c>
      <c r="Y62" s="320" t="str">
        <f t="shared" si="8"/>
        <v>ü</v>
      </c>
    </row>
    <row r="63" spans="1:25" ht="31.5" customHeight="1">
      <c r="A63" s="307">
        <f t="shared" si="9"/>
        <v>56</v>
      </c>
      <c r="B63" s="307">
        <v>2</v>
      </c>
      <c r="C63" s="538"/>
      <c r="D63" s="539" t="s">
        <v>1065</v>
      </c>
      <c r="E63" s="540">
        <v>790000</v>
      </c>
      <c r="F63" s="541" t="s">
        <v>1249</v>
      </c>
      <c r="G63" s="542">
        <v>1</v>
      </c>
      <c r="H63" s="543">
        <v>0</v>
      </c>
      <c r="I63" s="543">
        <v>0</v>
      </c>
      <c r="J63" s="543">
        <v>0</v>
      </c>
      <c r="K63" s="544">
        <v>0</v>
      </c>
      <c r="L63" s="542">
        <v>1</v>
      </c>
      <c r="M63" s="543">
        <v>1</v>
      </c>
      <c r="N63" s="544">
        <v>1</v>
      </c>
      <c r="O63" s="542">
        <v>0</v>
      </c>
      <c r="P63" s="543">
        <v>1</v>
      </c>
      <c r="Q63" s="544">
        <v>1</v>
      </c>
      <c r="R63" s="542">
        <v>0</v>
      </c>
      <c r="S63" s="545">
        <v>0</v>
      </c>
      <c r="T63" s="541">
        <v>0</v>
      </c>
      <c r="U63" s="546" t="s">
        <v>1664</v>
      </c>
      <c r="V63" s="320" t="str">
        <f t="shared" si="5"/>
        <v/>
      </c>
      <c r="W63" s="320" t="str">
        <f t="shared" si="6"/>
        <v/>
      </c>
      <c r="X63" s="320" t="str">
        <f t="shared" si="7"/>
        <v/>
      </c>
      <c r="Y63" s="320" t="str">
        <f t="shared" si="8"/>
        <v>ü</v>
      </c>
    </row>
    <row r="64" spans="1:25" ht="31.5" customHeight="1">
      <c r="A64" s="307">
        <f t="shared" si="9"/>
        <v>57</v>
      </c>
      <c r="B64" s="307">
        <v>2</v>
      </c>
      <c r="C64" s="538"/>
      <c r="D64" s="539" t="s">
        <v>1066</v>
      </c>
      <c r="E64" s="540">
        <v>13480000</v>
      </c>
      <c r="F64" s="541" t="s">
        <v>1250</v>
      </c>
      <c r="G64" s="542">
        <v>1</v>
      </c>
      <c r="H64" s="543">
        <v>1</v>
      </c>
      <c r="I64" s="543">
        <v>0</v>
      </c>
      <c r="J64" s="543">
        <v>0</v>
      </c>
      <c r="K64" s="543">
        <v>0</v>
      </c>
      <c r="L64" s="542">
        <v>1</v>
      </c>
      <c r="M64" s="543">
        <v>1</v>
      </c>
      <c r="N64" s="544">
        <v>1</v>
      </c>
      <c r="O64" s="542">
        <v>0</v>
      </c>
      <c r="P64" s="543">
        <v>1</v>
      </c>
      <c r="Q64" s="545">
        <v>1</v>
      </c>
      <c r="R64" s="547">
        <v>1</v>
      </c>
      <c r="S64" s="545">
        <v>1</v>
      </c>
      <c r="T64" s="541">
        <v>1</v>
      </c>
      <c r="U64" s="546" t="s">
        <v>1665</v>
      </c>
      <c r="V64" s="320" t="str">
        <f t="shared" si="5"/>
        <v>ü</v>
      </c>
      <c r="W64" s="320" t="str">
        <f t="shared" si="6"/>
        <v/>
      </c>
      <c r="X64" s="320" t="str">
        <f t="shared" si="7"/>
        <v/>
      </c>
      <c r="Y64" s="320" t="str">
        <f t="shared" si="8"/>
        <v/>
      </c>
    </row>
    <row r="65" spans="1:25" ht="28.5">
      <c r="A65" s="307">
        <f t="shared" si="9"/>
        <v>58</v>
      </c>
      <c r="B65" s="307">
        <v>3</v>
      </c>
      <c r="C65" s="538" t="s">
        <v>1067</v>
      </c>
      <c r="D65" s="539" t="s">
        <v>1068</v>
      </c>
      <c r="E65" s="540">
        <v>3847000</v>
      </c>
      <c r="F65" s="541" t="s">
        <v>1249</v>
      </c>
      <c r="G65" s="542">
        <v>1</v>
      </c>
      <c r="H65" s="543">
        <v>0</v>
      </c>
      <c r="I65" s="543">
        <v>0</v>
      </c>
      <c r="J65" s="543">
        <v>0</v>
      </c>
      <c r="K65" s="544">
        <v>0</v>
      </c>
      <c r="L65" s="542">
        <v>1</v>
      </c>
      <c r="M65" s="543">
        <v>1</v>
      </c>
      <c r="N65" s="544">
        <v>1</v>
      </c>
      <c r="O65" s="542">
        <v>0</v>
      </c>
      <c r="P65" s="543">
        <v>1</v>
      </c>
      <c r="Q65" s="544">
        <v>1</v>
      </c>
      <c r="R65" s="542">
        <v>0</v>
      </c>
      <c r="S65" s="545">
        <v>0</v>
      </c>
      <c r="T65" s="541">
        <v>0</v>
      </c>
      <c r="U65" s="546" t="s">
        <v>1246</v>
      </c>
      <c r="V65" s="320" t="str">
        <f t="shared" si="5"/>
        <v/>
      </c>
      <c r="W65" s="320" t="str">
        <f t="shared" si="6"/>
        <v/>
      </c>
      <c r="X65" s="320" t="str">
        <f t="shared" si="7"/>
        <v/>
      </c>
      <c r="Y65" s="320" t="str">
        <f t="shared" si="8"/>
        <v>ü</v>
      </c>
    </row>
    <row r="66" spans="1:25" ht="31.5" customHeight="1">
      <c r="A66" s="307">
        <f t="shared" si="9"/>
        <v>59</v>
      </c>
      <c r="B66" s="307">
        <v>3</v>
      </c>
      <c r="C66" s="538"/>
      <c r="D66" s="539" t="s">
        <v>1069</v>
      </c>
      <c r="E66" s="540">
        <v>20000000</v>
      </c>
      <c r="F66" s="541" t="s">
        <v>1250</v>
      </c>
      <c r="G66" s="542">
        <v>1</v>
      </c>
      <c r="H66" s="543">
        <v>1</v>
      </c>
      <c r="I66" s="543">
        <v>0</v>
      </c>
      <c r="J66" s="543">
        <v>0</v>
      </c>
      <c r="K66" s="543">
        <v>0</v>
      </c>
      <c r="L66" s="542">
        <v>1</v>
      </c>
      <c r="M66" s="543">
        <v>1</v>
      </c>
      <c r="N66" s="544">
        <v>1</v>
      </c>
      <c r="O66" s="542">
        <v>0</v>
      </c>
      <c r="P66" s="543">
        <v>1</v>
      </c>
      <c r="Q66" s="545">
        <v>1</v>
      </c>
      <c r="R66" s="547">
        <v>1</v>
      </c>
      <c r="S66" s="545">
        <v>1</v>
      </c>
      <c r="T66" s="541">
        <v>1</v>
      </c>
      <c r="U66" s="546" t="s">
        <v>751</v>
      </c>
      <c r="V66" s="320" t="str">
        <f t="shared" si="5"/>
        <v>ü</v>
      </c>
      <c r="W66" s="320" t="str">
        <f t="shared" si="6"/>
        <v/>
      </c>
      <c r="X66" s="320" t="str">
        <f t="shared" si="7"/>
        <v/>
      </c>
      <c r="Y66" s="320" t="str">
        <f t="shared" si="8"/>
        <v/>
      </c>
    </row>
    <row r="67" spans="1:25" ht="31.5" customHeight="1">
      <c r="A67" s="307">
        <f t="shared" si="9"/>
        <v>60</v>
      </c>
      <c r="B67" s="307">
        <v>3</v>
      </c>
      <c r="C67" s="538"/>
      <c r="D67" s="539" t="s">
        <v>1070</v>
      </c>
      <c r="E67" s="540">
        <v>3500000</v>
      </c>
      <c r="F67" s="541" t="s">
        <v>1250</v>
      </c>
      <c r="G67" s="542">
        <v>1</v>
      </c>
      <c r="H67" s="543">
        <v>1</v>
      </c>
      <c r="I67" s="543">
        <v>0</v>
      </c>
      <c r="J67" s="543">
        <v>0</v>
      </c>
      <c r="K67" s="543">
        <v>0</v>
      </c>
      <c r="L67" s="542">
        <v>1</v>
      </c>
      <c r="M67" s="543">
        <v>1</v>
      </c>
      <c r="N67" s="544">
        <v>1</v>
      </c>
      <c r="O67" s="542">
        <v>0</v>
      </c>
      <c r="P67" s="543">
        <v>1</v>
      </c>
      <c r="Q67" s="545">
        <v>1</v>
      </c>
      <c r="R67" s="547">
        <v>1</v>
      </c>
      <c r="S67" s="545">
        <v>1</v>
      </c>
      <c r="T67" s="541">
        <v>1</v>
      </c>
      <c r="U67" s="546" t="s">
        <v>752</v>
      </c>
      <c r="V67" s="320" t="str">
        <f t="shared" si="5"/>
        <v>ü</v>
      </c>
      <c r="W67" s="320" t="str">
        <f t="shared" si="6"/>
        <v/>
      </c>
      <c r="X67" s="320" t="str">
        <f t="shared" si="7"/>
        <v/>
      </c>
      <c r="Y67" s="320" t="str">
        <f t="shared" si="8"/>
        <v/>
      </c>
    </row>
    <row r="68" spans="1:25" ht="31.5" customHeight="1">
      <c r="A68" s="307">
        <f t="shared" si="9"/>
        <v>61</v>
      </c>
      <c r="B68" s="307">
        <v>3</v>
      </c>
      <c r="C68" s="538"/>
      <c r="D68" s="539" t="s">
        <v>352</v>
      </c>
      <c r="E68" s="540">
        <v>15000000</v>
      </c>
      <c r="F68" s="541" t="s">
        <v>1250</v>
      </c>
      <c r="G68" s="542">
        <v>1</v>
      </c>
      <c r="H68" s="543">
        <v>1</v>
      </c>
      <c r="I68" s="543">
        <v>1</v>
      </c>
      <c r="J68" s="543">
        <v>0</v>
      </c>
      <c r="K68" s="543">
        <v>0</v>
      </c>
      <c r="L68" s="542">
        <v>1</v>
      </c>
      <c r="M68" s="543">
        <v>1</v>
      </c>
      <c r="N68" s="544">
        <v>1</v>
      </c>
      <c r="O68" s="542">
        <v>0</v>
      </c>
      <c r="P68" s="543">
        <v>1</v>
      </c>
      <c r="Q68" s="545">
        <v>1</v>
      </c>
      <c r="R68" s="547">
        <v>1</v>
      </c>
      <c r="S68" s="545">
        <v>1</v>
      </c>
      <c r="T68" s="541">
        <v>1</v>
      </c>
      <c r="U68" s="546" t="s">
        <v>751</v>
      </c>
      <c r="V68" s="320" t="str">
        <f t="shared" si="5"/>
        <v>ü</v>
      </c>
      <c r="W68" s="320" t="str">
        <f t="shared" si="6"/>
        <v/>
      </c>
      <c r="X68" s="320" t="str">
        <f t="shared" si="7"/>
        <v/>
      </c>
      <c r="Y68" s="320" t="str">
        <f t="shared" si="8"/>
        <v/>
      </c>
    </row>
    <row r="69" spans="1:25" ht="31.5" customHeight="1">
      <c r="A69" s="307">
        <f t="shared" si="9"/>
        <v>62</v>
      </c>
      <c r="B69" s="307">
        <v>3</v>
      </c>
      <c r="C69" s="538"/>
      <c r="D69" s="549" t="s">
        <v>1157</v>
      </c>
      <c r="E69" s="550">
        <v>9500000</v>
      </c>
      <c r="F69" s="551" t="s">
        <v>1249</v>
      </c>
      <c r="G69" s="552">
        <v>0</v>
      </c>
      <c r="H69" s="552">
        <v>0</v>
      </c>
      <c r="I69" s="552">
        <v>0</v>
      </c>
      <c r="J69" s="552">
        <v>0</v>
      </c>
      <c r="K69" s="553">
        <v>0</v>
      </c>
      <c r="L69" s="554">
        <v>0</v>
      </c>
      <c r="M69" s="552">
        <v>0</v>
      </c>
      <c r="N69" s="553">
        <v>0</v>
      </c>
      <c r="O69" s="554">
        <v>0</v>
      </c>
      <c r="P69" s="552">
        <v>0</v>
      </c>
      <c r="Q69" s="553">
        <v>0</v>
      </c>
      <c r="R69" s="554">
        <v>0</v>
      </c>
      <c r="S69" s="553">
        <v>0</v>
      </c>
      <c r="T69" s="551">
        <v>0</v>
      </c>
      <c r="U69" s="555" t="s">
        <v>862</v>
      </c>
      <c r="V69" s="320" t="str">
        <f t="shared" si="5"/>
        <v/>
      </c>
      <c r="W69" s="320" t="str">
        <f t="shared" si="6"/>
        <v/>
      </c>
      <c r="X69" s="320" t="str">
        <f t="shared" si="7"/>
        <v/>
      </c>
      <c r="Y69" s="320" t="str">
        <f t="shared" si="8"/>
        <v>ü</v>
      </c>
    </row>
    <row r="70" spans="1:25" ht="31.5" customHeight="1">
      <c r="A70" s="307">
        <f t="shared" si="9"/>
        <v>63</v>
      </c>
      <c r="B70" s="307">
        <v>3</v>
      </c>
      <c r="C70" s="538"/>
      <c r="D70" s="539" t="s">
        <v>1158</v>
      </c>
      <c r="E70" s="540">
        <v>19500000</v>
      </c>
      <c r="F70" s="541" t="s">
        <v>1250</v>
      </c>
      <c r="G70" s="542">
        <v>1</v>
      </c>
      <c r="H70" s="543">
        <v>1</v>
      </c>
      <c r="I70" s="543">
        <v>1</v>
      </c>
      <c r="J70" s="543">
        <v>0</v>
      </c>
      <c r="K70" s="543">
        <v>0</v>
      </c>
      <c r="L70" s="542">
        <v>1</v>
      </c>
      <c r="M70" s="543">
        <v>1</v>
      </c>
      <c r="N70" s="544">
        <v>1</v>
      </c>
      <c r="O70" s="542">
        <v>0</v>
      </c>
      <c r="P70" s="543">
        <v>1</v>
      </c>
      <c r="Q70" s="545">
        <v>1</v>
      </c>
      <c r="R70" s="547">
        <v>1</v>
      </c>
      <c r="S70" s="545">
        <v>1</v>
      </c>
      <c r="T70" s="541">
        <v>1</v>
      </c>
      <c r="U70" s="546" t="s">
        <v>753</v>
      </c>
      <c r="V70" s="320" t="str">
        <f t="shared" si="5"/>
        <v>ü</v>
      </c>
      <c r="W70" s="320" t="str">
        <f t="shared" si="6"/>
        <v/>
      </c>
      <c r="X70" s="320" t="str">
        <f t="shared" si="7"/>
        <v/>
      </c>
      <c r="Y70" s="320" t="str">
        <f t="shared" si="8"/>
        <v/>
      </c>
    </row>
    <row r="71" spans="1:25" ht="31.5" customHeight="1">
      <c r="A71" s="307">
        <f t="shared" si="9"/>
        <v>64</v>
      </c>
      <c r="B71" s="307">
        <v>3</v>
      </c>
      <c r="C71" s="538"/>
      <c r="D71" s="539" t="s">
        <v>1159</v>
      </c>
      <c r="E71" s="540">
        <v>7000000</v>
      </c>
      <c r="F71" s="541" t="s">
        <v>1250</v>
      </c>
      <c r="G71" s="542">
        <v>1</v>
      </c>
      <c r="H71" s="543">
        <v>1</v>
      </c>
      <c r="I71" s="543">
        <v>0</v>
      </c>
      <c r="J71" s="543">
        <v>0</v>
      </c>
      <c r="K71" s="543">
        <v>0</v>
      </c>
      <c r="L71" s="542">
        <v>1</v>
      </c>
      <c r="M71" s="543">
        <v>1</v>
      </c>
      <c r="N71" s="544">
        <v>1</v>
      </c>
      <c r="O71" s="542">
        <v>0</v>
      </c>
      <c r="P71" s="543">
        <v>1</v>
      </c>
      <c r="Q71" s="545">
        <v>1</v>
      </c>
      <c r="R71" s="547">
        <v>1</v>
      </c>
      <c r="S71" s="545">
        <v>1</v>
      </c>
      <c r="T71" s="541">
        <v>1</v>
      </c>
      <c r="U71" s="546" t="s">
        <v>1526</v>
      </c>
      <c r="V71" s="320" t="str">
        <f t="shared" si="5"/>
        <v>ü</v>
      </c>
      <c r="W71" s="320" t="str">
        <f t="shared" si="6"/>
        <v/>
      </c>
      <c r="X71" s="320" t="str">
        <f t="shared" si="7"/>
        <v/>
      </c>
      <c r="Y71" s="320" t="str">
        <f t="shared" si="8"/>
        <v/>
      </c>
    </row>
    <row r="72" spans="1:25" ht="31.5" customHeight="1">
      <c r="A72" s="307">
        <f t="shared" si="9"/>
        <v>65</v>
      </c>
      <c r="B72" s="307">
        <v>3</v>
      </c>
      <c r="C72" s="538"/>
      <c r="D72" s="539" t="s">
        <v>1160</v>
      </c>
      <c r="E72" s="540">
        <v>2000000</v>
      </c>
      <c r="F72" s="541" t="s">
        <v>1249</v>
      </c>
      <c r="G72" s="542">
        <v>1</v>
      </c>
      <c r="H72" s="543">
        <v>0</v>
      </c>
      <c r="I72" s="543">
        <v>0</v>
      </c>
      <c r="J72" s="543">
        <v>0</v>
      </c>
      <c r="K72" s="544">
        <v>0</v>
      </c>
      <c r="L72" s="542">
        <v>1</v>
      </c>
      <c r="M72" s="543">
        <v>1</v>
      </c>
      <c r="N72" s="544">
        <v>1</v>
      </c>
      <c r="O72" s="542">
        <v>0</v>
      </c>
      <c r="P72" s="543">
        <v>1</v>
      </c>
      <c r="Q72" s="544">
        <v>1</v>
      </c>
      <c r="R72" s="542">
        <v>0</v>
      </c>
      <c r="S72" s="545">
        <v>0</v>
      </c>
      <c r="T72" s="541">
        <v>0</v>
      </c>
      <c r="U72" s="546" t="s">
        <v>1527</v>
      </c>
      <c r="V72" s="320" t="str">
        <f t="shared" ref="V72:V107" si="10">IF($F72="Y",$Z$4,"")</f>
        <v/>
      </c>
      <c r="W72" s="320" t="str">
        <f t="shared" ref="W72:W107" si="11">IF(F72="F",$Z$4,"")</f>
        <v/>
      </c>
      <c r="X72" s="320" t="str">
        <f t="shared" ref="X72:X107" si="12">IF(F72="L",$Z$4,"")</f>
        <v/>
      </c>
      <c r="Y72" s="320" t="str">
        <f t="shared" ref="Y72:Y107" si="13">IF(F72="N",$Z$4,"")</f>
        <v>ü</v>
      </c>
    </row>
    <row r="73" spans="1:25" ht="31.5" customHeight="1">
      <c r="A73" s="307">
        <f t="shared" ref="A73:A107" si="14">A72+1</f>
        <v>66</v>
      </c>
      <c r="B73" s="307">
        <v>3</v>
      </c>
      <c r="C73" s="538"/>
      <c r="D73" s="539" t="s">
        <v>1161</v>
      </c>
      <c r="E73" s="540">
        <v>1999000</v>
      </c>
      <c r="F73" s="541" t="s">
        <v>1249</v>
      </c>
      <c r="G73" s="542">
        <v>1</v>
      </c>
      <c r="H73" s="543">
        <v>0</v>
      </c>
      <c r="I73" s="543">
        <v>0</v>
      </c>
      <c r="J73" s="543">
        <v>0</v>
      </c>
      <c r="K73" s="544">
        <v>0</v>
      </c>
      <c r="L73" s="542">
        <v>1</v>
      </c>
      <c r="M73" s="543">
        <v>1</v>
      </c>
      <c r="N73" s="544">
        <v>1</v>
      </c>
      <c r="O73" s="542">
        <v>0</v>
      </c>
      <c r="P73" s="543">
        <v>1</v>
      </c>
      <c r="Q73" s="544">
        <v>1</v>
      </c>
      <c r="R73" s="542">
        <v>0</v>
      </c>
      <c r="S73" s="545">
        <v>0</v>
      </c>
      <c r="T73" s="541">
        <v>0</v>
      </c>
      <c r="U73" s="546" t="s">
        <v>1528</v>
      </c>
      <c r="V73" s="320" t="str">
        <f t="shared" si="10"/>
        <v/>
      </c>
      <c r="W73" s="320" t="str">
        <f t="shared" si="11"/>
        <v/>
      </c>
      <c r="X73" s="320" t="str">
        <f t="shared" si="12"/>
        <v/>
      </c>
      <c r="Y73" s="320" t="str">
        <f t="shared" si="13"/>
        <v>ü</v>
      </c>
    </row>
    <row r="74" spans="1:25" ht="31.5" customHeight="1">
      <c r="A74" s="307">
        <f t="shared" si="14"/>
        <v>67</v>
      </c>
      <c r="B74" s="307">
        <v>3</v>
      </c>
      <c r="C74" s="538"/>
      <c r="D74" s="539" t="s">
        <v>1162</v>
      </c>
      <c r="E74" s="540">
        <v>307400</v>
      </c>
      <c r="F74" s="541" t="s">
        <v>1249</v>
      </c>
      <c r="G74" s="542">
        <v>1</v>
      </c>
      <c r="H74" s="543">
        <v>0</v>
      </c>
      <c r="I74" s="543">
        <v>0</v>
      </c>
      <c r="J74" s="543">
        <v>0</v>
      </c>
      <c r="K74" s="544">
        <v>0</v>
      </c>
      <c r="L74" s="542">
        <v>1</v>
      </c>
      <c r="M74" s="543">
        <v>1</v>
      </c>
      <c r="N74" s="544">
        <v>1</v>
      </c>
      <c r="O74" s="542">
        <v>0</v>
      </c>
      <c r="P74" s="543">
        <v>1</v>
      </c>
      <c r="Q74" s="544">
        <v>1</v>
      </c>
      <c r="R74" s="542">
        <v>0</v>
      </c>
      <c r="S74" s="545">
        <v>0</v>
      </c>
      <c r="T74" s="541">
        <v>0</v>
      </c>
      <c r="U74" s="546" t="s">
        <v>1246</v>
      </c>
      <c r="V74" s="320" t="str">
        <f t="shared" si="10"/>
        <v/>
      </c>
      <c r="W74" s="320" t="str">
        <f t="shared" si="11"/>
        <v/>
      </c>
      <c r="X74" s="320" t="str">
        <f t="shared" si="12"/>
        <v/>
      </c>
      <c r="Y74" s="320" t="str">
        <f t="shared" si="13"/>
        <v>ü</v>
      </c>
    </row>
    <row r="75" spans="1:25" ht="31.5" customHeight="1">
      <c r="A75" s="307">
        <f t="shared" si="14"/>
        <v>68</v>
      </c>
      <c r="B75" s="307">
        <v>3</v>
      </c>
      <c r="C75" s="538"/>
      <c r="D75" s="539" t="s">
        <v>1163</v>
      </c>
      <c r="E75" s="540">
        <v>500000</v>
      </c>
      <c r="F75" s="541" t="s">
        <v>1250</v>
      </c>
      <c r="G75" s="542">
        <v>1</v>
      </c>
      <c r="H75" s="543">
        <v>1</v>
      </c>
      <c r="I75" s="543">
        <v>0</v>
      </c>
      <c r="J75" s="543">
        <v>0</v>
      </c>
      <c r="K75" s="543">
        <v>0</v>
      </c>
      <c r="L75" s="542">
        <v>1</v>
      </c>
      <c r="M75" s="543">
        <v>1</v>
      </c>
      <c r="N75" s="544">
        <v>1</v>
      </c>
      <c r="O75" s="542">
        <v>0</v>
      </c>
      <c r="P75" s="543">
        <v>1</v>
      </c>
      <c r="Q75" s="545">
        <v>1</v>
      </c>
      <c r="R75" s="547">
        <v>1</v>
      </c>
      <c r="S75" s="545">
        <v>1</v>
      </c>
      <c r="T75" s="541">
        <v>1</v>
      </c>
      <c r="U75" s="546" t="s">
        <v>1529</v>
      </c>
      <c r="V75" s="320" t="str">
        <f t="shared" si="10"/>
        <v>ü</v>
      </c>
      <c r="W75" s="320" t="str">
        <f t="shared" si="11"/>
        <v/>
      </c>
      <c r="X75" s="320" t="str">
        <f t="shared" si="12"/>
        <v/>
      </c>
      <c r="Y75" s="320" t="str">
        <f t="shared" si="13"/>
        <v/>
      </c>
    </row>
    <row r="76" spans="1:25" ht="31.5" customHeight="1">
      <c r="A76" s="307">
        <f t="shared" si="14"/>
        <v>69</v>
      </c>
      <c r="B76" s="307">
        <v>3</v>
      </c>
      <c r="C76" s="538"/>
      <c r="D76" s="539" t="s">
        <v>1164</v>
      </c>
      <c r="E76" s="540">
        <v>500000</v>
      </c>
      <c r="F76" s="541" t="s">
        <v>1250</v>
      </c>
      <c r="G76" s="542">
        <v>1</v>
      </c>
      <c r="H76" s="543">
        <v>1</v>
      </c>
      <c r="I76" s="543">
        <v>0</v>
      </c>
      <c r="J76" s="543">
        <v>0</v>
      </c>
      <c r="K76" s="543">
        <v>0</v>
      </c>
      <c r="L76" s="542">
        <v>1</v>
      </c>
      <c r="M76" s="543">
        <v>1</v>
      </c>
      <c r="N76" s="544">
        <v>1</v>
      </c>
      <c r="O76" s="542">
        <v>0</v>
      </c>
      <c r="P76" s="543">
        <v>1</v>
      </c>
      <c r="Q76" s="545">
        <v>1</v>
      </c>
      <c r="R76" s="547">
        <v>1</v>
      </c>
      <c r="S76" s="545">
        <v>1</v>
      </c>
      <c r="T76" s="541">
        <v>1</v>
      </c>
      <c r="U76" s="546" t="s">
        <v>1529</v>
      </c>
      <c r="V76" s="320" t="str">
        <f t="shared" si="10"/>
        <v>ü</v>
      </c>
      <c r="W76" s="320" t="str">
        <f t="shared" si="11"/>
        <v/>
      </c>
      <c r="X76" s="320" t="str">
        <f t="shared" si="12"/>
        <v/>
      </c>
      <c r="Y76" s="320" t="str">
        <f t="shared" si="13"/>
        <v/>
      </c>
    </row>
    <row r="77" spans="1:25" ht="31.5" customHeight="1">
      <c r="A77" s="307">
        <f t="shared" si="14"/>
        <v>70</v>
      </c>
      <c r="B77" s="307">
        <v>3</v>
      </c>
      <c r="C77" s="538"/>
      <c r="D77" s="539" t="s">
        <v>1165</v>
      </c>
      <c r="E77" s="540">
        <v>4000000</v>
      </c>
      <c r="F77" s="541" t="s">
        <v>1250</v>
      </c>
      <c r="G77" s="542">
        <v>1</v>
      </c>
      <c r="H77" s="543">
        <v>1</v>
      </c>
      <c r="I77" s="543">
        <v>0</v>
      </c>
      <c r="J77" s="543">
        <v>0</v>
      </c>
      <c r="K77" s="543">
        <v>0</v>
      </c>
      <c r="L77" s="542">
        <v>1</v>
      </c>
      <c r="M77" s="543">
        <v>1</v>
      </c>
      <c r="N77" s="544">
        <v>1</v>
      </c>
      <c r="O77" s="542">
        <v>0</v>
      </c>
      <c r="P77" s="543">
        <v>1</v>
      </c>
      <c r="Q77" s="545">
        <v>1</v>
      </c>
      <c r="R77" s="547">
        <v>1</v>
      </c>
      <c r="S77" s="545">
        <v>1</v>
      </c>
      <c r="T77" s="541">
        <v>1</v>
      </c>
      <c r="U77" s="546" t="s">
        <v>1530</v>
      </c>
      <c r="V77" s="320" t="str">
        <f t="shared" si="10"/>
        <v>ü</v>
      </c>
      <c r="W77" s="320" t="str">
        <f t="shared" si="11"/>
        <v/>
      </c>
      <c r="X77" s="320" t="str">
        <f t="shared" si="12"/>
        <v/>
      </c>
      <c r="Y77" s="320" t="str">
        <f t="shared" si="13"/>
        <v/>
      </c>
    </row>
    <row r="78" spans="1:25" ht="31.5" customHeight="1">
      <c r="A78" s="307">
        <f t="shared" si="14"/>
        <v>71</v>
      </c>
      <c r="B78" s="307">
        <v>3</v>
      </c>
      <c r="C78" s="538"/>
      <c r="D78" s="539" t="s">
        <v>1166</v>
      </c>
      <c r="E78" s="540">
        <v>15000000</v>
      </c>
      <c r="F78" s="541" t="s">
        <v>1250</v>
      </c>
      <c r="G78" s="542">
        <v>1</v>
      </c>
      <c r="H78" s="543">
        <v>1</v>
      </c>
      <c r="I78" s="543">
        <v>0</v>
      </c>
      <c r="J78" s="543">
        <v>0</v>
      </c>
      <c r="K78" s="543">
        <v>0</v>
      </c>
      <c r="L78" s="542">
        <v>1</v>
      </c>
      <c r="M78" s="543">
        <v>1</v>
      </c>
      <c r="N78" s="544">
        <v>1</v>
      </c>
      <c r="O78" s="542">
        <v>0</v>
      </c>
      <c r="P78" s="543">
        <v>1</v>
      </c>
      <c r="Q78" s="545">
        <v>1</v>
      </c>
      <c r="R78" s="547">
        <v>1</v>
      </c>
      <c r="S78" s="545">
        <v>1</v>
      </c>
      <c r="T78" s="541">
        <v>1</v>
      </c>
      <c r="U78" s="546" t="s">
        <v>1530</v>
      </c>
      <c r="V78" s="320" t="str">
        <f t="shared" si="10"/>
        <v>ü</v>
      </c>
      <c r="W78" s="320" t="str">
        <f t="shared" si="11"/>
        <v/>
      </c>
      <c r="X78" s="320" t="str">
        <f t="shared" si="12"/>
        <v/>
      </c>
      <c r="Y78" s="320" t="str">
        <f t="shared" si="13"/>
        <v/>
      </c>
    </row>
    <row r="79" spans="1:25" ht="42.75">
      <c r="A79" s="307">
        <f t="shared" si="14"/>
        <v>72</v>
      </c>
      <c r="B79" s="307">
        <v>4</v>
      </c>
      <c r="C79" s="538" t="s">
        <v>1167</v>
      </c>
      <c r="D79" s="539" t="s">
        <v>1168</v>
      </c>
      <c r="E79" s="540">
        <v>300000</v>
      </c>
      <c r="F79" s="541" t="s">
        <v>1250</v>
      </c>
      <c r="G79" s="542">
        <v>1</v>
      </c>
      <c r="H79" s="543">
        <v>1</v>
      </c>
      <c r="I79" s="543">
        <v>0</v>
      </c>
      <c r="J79" s="543">
        <v>0</v>
      </c>
      <c r="K79" s="543">
        <v>0</v>
      </c>
      <c r="L79" s="542">
        <v>1</v>
      </c>
      <c r="M79" s="543">
        <v>1</v>
      </c>
      <c r="N79" s="544">
        <v>1</v>
      </c>
      <c r="O79" s="542">
        <v>0</v>
      </c>
      <c r="P79" s="543">
        <v>1</v>
      </c>
      <c r="Q79" s="545">
        <v>1</v>
      </c>
      <c r="R79" s="547">
        <v>1</v>
      </c>
      <c r="S79" s="545">
        <v>1</v>
      </c>
      <c r="T79" s="541">
        <v>1</v>
      </c>
      <c r="U79" s="546" t="s">
        <v>1531</v>
      </c>
      <c r="V79" s="320" t="str">
        <f t="shared" si="10"/>
        <v>ü</v>
      </c>
      <c r="W79" s="320" t="str">
        <f t="shared" si="11"/>
        <v/>
      </c>
      <c r="X79" s="320" t="str">
        <f t="shared" si="12"/>
        <v/>
      </c>
      <c r="Y79" s="320" t="str">
        <f t="shared" si="13"/>
        <v/>
      </c>
    </row>
    <row r="80" spans="1:25" ht="31.5" customHeight="1">
      <c r="A80" s="307">
        <f t="shared" si="14"/>
        <v>73</v>
      </c>
      <c r="B80" s="307">
        <v>4</v>
      </c>
      <c r="C80" s="538"/>
      <c r="D80" s="539" t="s">
        <v>1169</v>
      </c>
      <c r="E80" s="540">
        <v>6130000</v>
      </c>
      <c r="F80" s="541" t="s">
        <v>1249</v>
      </c>
      <c r="G80" s="542">
        <v>1</v>
      </c>
      <c r="H80" s="543">
        <v>0</v>
      </c>
      <c r="I80" s="543">
        <v>0</v>
      </c>
      <c r="J80" s="543">
        <v>0</v>
      </c>
      <c r="K80" s="544">
        <v>0</v>
      </c>
      <c r="L80" s="542">
        <v>1</v>
      </c>
      <c r="M80" s="543">
        <v>1</v>
      </c>
      <c r="N80" s="544">
        <v>1</v>
      </c>
      <c r="O80" s="542">
        <v>0</v>
      </c>
      <c r="P80" s="543">
        <v>1</v>
      </c>
      <c r="Q80" s="544">
        <v>1</v>
      </c>
      <c r="R80" s="542">
        <v>0</v>
      </c>
      <c r="S80" s="545">
        <v>0</v>
      </c>
      <c r="T80" s="541">
        <v>0</v>
      </c>
      <c r="U80" s="546" t="s">
        <v>1532</v>
      </c>
      <c r="V80" s="320" t="str">
        <f t="shared" si="10"/>
        <v/>
      </c>
      <c r="W80" s="320" t="str">
        <f t="shared" si="11"/>
        <v/>
      </c>
      <c r="X80" s="320" t="str">
        <f t="shared" si="12"/>
        <v/>
      </c>
      <c r="Y80" s="320" t="str">
        <f t="shared" si="13"/>
        <v>ü</v>
      </c>
    </row>
    <row r="81" spans="1:25" ht="31.5" customHeight="1">
      <c r="A81" s="307">
        <f t="shared" si="14"/>
        <v>74</v>
      </c>
      <c r="B81" s="307">
        <v>4</v>
      </c>
      <c r="C81" s="538"/>
      <c r="D81" s="539" t="s">
        <v>1170</v>
      </c>
      <c r="E81" s="540">
        <v>6000000</v>
      </c>
      <c r="F81" s="541" t="s">
        <v>1249</v>
      </c>
      <c r="G81" s="542">
        <v>1</v>
      </c>
      <c r="H81" s="543">
        <v>0</v>
      </c>
      <c r="I81" s="543">
        <v>0</v>
      </c>
      <c r="J81" s="543">
        <v>0</v>
      </c>
      <c r="K81" s="544">
        <v>0</v>
      </c>
      <c r="L81" s="542">
        <v>1</v>
      </c>
      <c r="M81" s="543">
        <v>1</v>
      </c>
      <c r="N81" s="544">
        <v>1</v>
      </c>
      <c r="O81" s="542">
        <v>0</v>
      </c>
      <c r="P81" s="543">
        <v>1</v>
      </c>
      <c r="Q81" s="544">
        <v>1</v>
      </c>
      <c r="R81" s="542">
        <v>0</v>
      </c>
      <c r="S81" s="545">
        <v>0</v>
      </c>
      <c r="T81" s="541">
        <v>0</v>
      </c>
      <c r="U81" s="546" t="s">
        <v>1246</v>
      </c>
      <c r="V81" s="320" t="str">
        <f t="shared" si="10"/>
        <v/>
      </c>
      <c r="W81" s="320" t="str">
        <f t="shared" si="11"/>
        <v/>
      </c>
      <c r="X81" s="320" t="str">
        <f t="shared" si="12"/>
        <v/>
      </c>
      <c r="Y81" s="320" t="str">
        <f t="shared" si="13"/>
        <v>ü</v>
      </c>
    </row>
    <row r="82" spans="1:25" ht="31.5" customHeight="1">
      <c r="A82" s="307">
        <f t="shared" si="14"/>
        <v>75</v>
      </c>
      <c r="B82" s="307">
        <v>4</v>
      </c>
      <c r="C82" s="538"/>
      <c r="D82" s="539" t="s">
        <v>1171</v>
      </c>
      <c r="E82" s="540">
        <v>1625000</v>
      </c>
      <c r="F82" s="541" t="s">
        <v>1249</v>
      </c>
      <c r="G82" s="542">
        <v>1</v>
      </c>
      <c r="H82" s="543">
        <v>0</v>
      </c>
      <c r="I82" s="543">
        <v>0</v>
      </c>
      <c r="J82" s="543">
        <v>0</v>
      </c>
      <c r="K82" s="544">
        <v>0</v>
      </c>
      <c r="L82" s="542">
        <v>1</v>
      </c>
      <c r="M82" s="543">
        <v>1</v>
      </c>
      <c r="N82" s="544">
        <v>1</v>
      </c>
      <c r="O82" s="542">
        <v>0</v>
      </c>
      <c r="P82" s="543">
        <v>1</v>
      </c>
      <c r="Q82" s="544">
        <v>1</v>
      </c>
      <c r="R82" s="542">
        <v>0</v>
      </c>
      <c r="S82" s="545">
        <v>0</v>
      </c>
      <c r="T82" s="541">
        <v>0</v>
      </c>
      <c r="U82" s="546" t="s">
        <v>2094</v>
      </c>
      <c r="V82" s="320" t="str">
        <f t="shared" si="10"/>
        <v/>
      </c>
      <c r="W82" s="320" t="str">
        <f t="shared" si="11"/>
        <v/>
      </c>
      <c r="X82" s="320" t="str">
        <f t="shared" si="12"/>
        <v/>
      </c>
      <c r="Y82" s="320" t="str">
        <f t="shared" si="13"/>
        <v>ü</v>
      </c>
    </row>
    <row r="83" spans="1:25" ht="31.5" customHeight="1">
      <c r="A83" s="307">
        <f t="shared" si="14"/>
        <v>76</v>
      </c>
      <c r="B83" s="307">
        <v>4</v>
      </c>
      <c r="C83" s="538"/>
      <c r="D83" s="539" t="s">
        <v>1172</v>
      </c>
      <c r="E83" s="540">
        <v>2930000</v>
      </c>
      <c r="F83" s="541" t="s">
        <v>1249</v>
      </c>
      <c r="G83" s="542">
        <v>1</v>
      </c>
      <c r="H83" s="543">
        <v>0</v>
      </c>
      <c r="I83" s="543">
        <v>0</v>
      </c>
      <c r="J83" s="543">
        <v>0</v>
      </c>
      <c r="K83" s="544">
        <v>0</v>
      </c>
      <c r="L83" s="542">
        <v>1</v>
      </c>
      <c r="M83" s="543">
        <v>1</v>
      </c>
      <c r="N83" s="544">
        <v>1</v>
      </c>
      <c r="O83" s="542">
        <v>0</v>
      </c>
      <c r="P83" s="543">
        <v>1</v>
      </c>
      <c r="Q83" s="544">
        <v>1</v>
      </c>
      <c r="R83" s="542">
        <v>0</v>
      </c>
      <c r="S83" s="545">
        <v>0</v>
      </c>
      <c r="T83" s="541">
        <v>0</v>
      </c>
      <c r="U83" s="546" t="s">
        <v>2094</v>
      </c>
      <c r="V83" s="320" t="str">
        <f t="shared" si="10"/>
        <v/>
      </c>
      <c r="W83" s="320" t="str">
        <f t="shared" si="11"/>
        <v/>
      </c>
      <c r="X83" s="320" t="str">
        <f t="shared" si="12"/>
        <v/>
      </c>
      <c r="Y83" s="320" t="str">
        <f t="shared" si="13"/>
        <v>ü</v>
      </c>
    </row>
    <row r="84" spans="1:25" ht="31.5" customHeight="1">
      <c r="A84" s="307">
        <f t="shared" si="14"/>
        <v>77</v>
      </c>
      <c r="B84" s="307">
        <v>4</v>
      </c>
      <c r="C84" s="538"/>
      <c r="D84" s="539" t="s">
        <v>1173</v>
      </c>
      <c r="E84" s="540">
        <v>1550400</v>
      </c>
      <c r="F84" s="541" t="s">
        <v>1249</v>
      </c>
      <c r="G84" s="542">
        <v>1</v>
      </c>
      <c r="H84" s="543">
        <v>0</v>
      </c>
      <c r="I84" s="543">
        <v>0</v>
      </c>
      <c r="J84" s="543">
        <v>0</v>
      </c>
      <c r="K84" s="544">
        <v>0</v>
      </c>
      <c r="L84" s="542">
        <v>1</v>
      </c>
      <c r="M84" s="543">
        <v>1</v>
      </c>
      <c r="N84" s="544">
        <v>1</v>
      </c>
      <c r="O84" s="542">
        <v>0</v>
      </c>
      <c r="P84" s="543">
        <v>1</v>
      </c>
      <c r="Q84" s="544">
        <v>1</v>
      </c>
      <c r="R84" s="542">
        <v>0</v>
      </c>
      <c r="S84" s="545">
        <v>0</v>
      </c>
      <c r="T84" s="541">
        <v>0</v>
      </c>
      <c r="U84" s="546" t="s">
        <v>1246</v>
      </c>
      <c r="V84" s="320" t="str">
        <f t="shared" si="10"/>
        <v/>
      </c>
      <c r="W84" s="320" t="str">
        <f t="shared" si="11"/>
        <v/>
      </c>
      <c r="X84" s="320" t="str">
        <f t="shared" si="12"/>
        <v/>
      </c>
      <c r="Y84" s="320" t="str">
        <f t="shared" si="13"/>
        <v>ü</v>
      </c>
    </row>
    <row r="85" spans="1:25" ht="31.5" customHeight="1">
      <c r="A85" s="307">
        <f t="shared" si="14"/>
        <v>78</v>
      </c>
      <c r="B85" s="307">
        <v>4</v>
      </c>
      <c r="C85" s="538"/>
      <c r="D85" s="539" t="s">
        <v>1174</v>
      </c>
      <c r="E85" s="540">
        <v>500000</v>
      </c>
      <c r="F85" s="541" t="s">
        <v>1249</v>
      </c>
      <c r="G85" s="542">
        <v>1</v>
      </c>
      <c r="H85" s="543">
        <v>0</v>
      </c>
      <c r="I85" s="543">
        <v>0</v>
      </c>
      <c r="J85" s="543">
        <v>0</v>
      </c>
      <c r="K85" s="544">
        <v>0</v>
      </c>
      <c r="L85" s="542">
        <v>1</v>
      </c>
      <c r="M85" s="543">
        <v>1</v>
      </c>
      <c r="N85" s="544">
        <v>1</v>
      </c>
      <c r="O85" s="542">
        <v>0</v>
      </c>
      <c r="P85" s="543">
        <v>1</v>
      </c>
      <c r="Q85" s="544">
        <v>1</v>
      </c>
      <c r="R85" s="542">
        <v>0</v>
      </c>
      <c r="S85" s="545">
        <v>0</v>
      </c>
      <c r="T85" s="541">
        <v>0</v>
      </c>
      <c r="U85" s="546" t="s">
        <v>1246</v>
      </c>
      <c r="V85" s="320" t="str">
        <f t="shared" si="10"/>
        <v/>
      </c>
      <c r="W85" s="320" t="str">
        <f t="shared" si="11"/>
        <v/>
      </c>
      <c r="X85" s="320" t="str">
        <f t="shared" si="12"/>
        <v/>
      </c>
      <c r="Y85" s="320" t="str">
        <f t="shared" si="13"/>
        <v>ü</v>
      </c>
    </row>
    <row r="86" spans="1:25" ht="31.5" customHeight="1">
      <c r="A86" s="307">
        <f t="shared" si="14"/>
        <v>79</v>
      </c>
      <c r="B86" s="307">
        <v>4</v>
      </c>
      <c r="C86" s="538"/>
      <c r="D86" s="539" t="s">
        <v>1175</v>
      </c>
      <c r="E86" s="540">
        <v>1800000</v>
      </c>
      <c r="F86" s="541" t="s">
        <v>1250</v>
      </c>
      <c r="G86" s="542">
        <v>1</v>
      </c>
      <c r="H86" s="543">
        <v>1</v>
      </c>
      <c r="I86" s="543">
        <v>0</v>
      </c>
      <c r="J86" s="543">
        <v>0</v>
      </c>
      <c r="K86" s="543">
        <v>0</v>
      </c>
      <c r="L86" s="542">
        <v>1</v>
      </c>
      <c r="M86" s="543">
        <v>1</v>
      </c>
      <c r="N86" s="544">
        <v>1</v>
      </c>
      <c r="O86" s="542">
        <v>0</v>
      </c>
      <c r="P86" s="543">
        <v>1</v>
      </c>
      <c r="Q86" s="545">
        <v>1</v>
      </c>
      <c r="R86" s="547">
        <v>1</v>
      </c>
      <c r="S86" s="545">
        <v>1</v>
      </c>
      <c r="T86" s="541">
        <v>1</v>
      </c>
      <c r="U86" s="546" t="s">
        <v>1533</v>
      </c>
      <c r="V86" s="320" t="str">
        <f t="shared" si="10"/>
        <v>ü</v>
      </c>
      <c r="W86" s="320" t="str">
        <f t="shared" si="11"/>
        <v/>
      </c>
      <c r="X86" s="320" t="str">
        <f t="shared" si="12"/>
        <v/>
      </c>
      <c r="Y86" s="320" t="str">
        <f t="shared" si="13"/>
        <v/>
      </c>
    </row>
    <row r="87" spans="1:25" ht="31.5" customHeight="1">
      <c r="A87" s="307">
        <f t="shared" si="14"/>
        <v>80</v>
      </c>
      <c r="B87" s="307">
        <v>4</v>
      </c>
      <c r="C87" s="538"/>
      <c r="D87" s="539" t="s">
        <v>1176</v>
      </c>
      <c r="E87" s="540">
        <v>200000</v>
      </c>
      <c r="F87" s="541" t="s">
        <v>1249</v>
      </c>
      <c r="G87" s="542">
        <v>1</v>
      </c>
      <c r="H87" s="543">
        <v>0</v>
      </c>
      <c r="I87" s="543">
        <v>0</v>
      </c>
      <c r="J87" s="543">
        <v>0</v>
      </c>
      <c r="K87" s="544">
        <v>0</v>
      </c>
      <c r="L87" s="542">
        <v>1</v>
      </c>
      <c r="M87" s="543">
        <v>1</v>
      </c>
      <c r="N87" s="544">
        <v>1</v>
      </c>
      <c r="O87" s="542">
        <v>0</v>
      </c>
      <c r="P87" s="543">
        <v>1</v>
      </c>
      <c r="Q87" s="544">
        <v>1</v>
      </c>
      <c r="R87" s="542">
        <v>0</v>
      </c>
      <c r="S87" s="545">
        <v>0</v>
      </c>
      <c r="T87" s="541">
        <v>0</v>
      </c>
      <c r="U87" s="546" t="s">
        <v>1534</v>
      </c>
      <c r="V87" s="320" t="str">
        <f t="shared" si="10"/>
        <v/>
      </c>
      <c r="W87" s="320" t="str">
        <f t="shared" si="11"/>
        <v/>
      </c>
      <c r="X87" s="320" t="str">
        <f t="shared" si="12"/>
        <v/>
      </c>
      <c r="Y87" s="320" t="str">
        <f t="shared" si="13"/>
        <v>ü</v>
      </c>
    </row>
    <row r="88" spans="1:25" ht="31.5" customHeight="1">
      <c r="A88" s="307">
        <f t="shared" si="14"/>
        <v>81</v>
      </c>
      <c r="B88" s="307">
        <v>4</v>
      </c>
      <c r="C88" s="538"/>
      <c r="D88" s="539" t="s">
        <v>1177</v>
      </c>
      <c r="E88" s="540">
        <v>150000</v>
      </c>
      <c r="F88" s="541" t="s">
        <v>1249</v>
      </c>
      <c r="G88" s="542">
        <v>1</v>
      </c>
      <c r="H88" s="543">
        <v>0</v>
      </c>
      <c r="I88" s="543">
        <v>0</v>
      </c>
      <c r="J88" s="543">
        <v>0</v>
      </c>
      <c r="K88" s="544">
        <v>0</v>
      </c>
      <c r="L88" s="542">
        <v>1</v>
      </c>
      <c r="M88" s="543">
        <v>1</v>
      </c>
      <c r="N88" s="544">
        <v>1</v>
      </c>
      <c r="O88" s="542">
        <v>0</v>
      </c>
      <c r="P88" s="543">
        <v>1</v>
      </c>
      <c r="Q88" s="544">
        <v>1</v>
      </c>
      <c r="R88" s="542">
        <v>0</v>
      </c>
      <c r="S88" s="545">
        <v>0</v>
      </c>
      <c r="T88" s="541">
        <v>0</v>
      </c>
      <c r="U88" s="546" t="s">
        <v>1535</v>
      </c>
      <c r="V88" s="320" t="str">
        <f t="shared" si="10"/>
        <v/>
      </c>
      <c r="W88" s="320" t="str">
        <f t="shared" si="11"/>
        <v/>
      </c>
      <c r="X88" s="320" t="str">
        <f t="shared" si="12"/>
        <v/>
      </c>
      <c r="Y88" s="320" t="str">
        <f t="shared" si="13"/>
        <v>ü</v>
      </c>
    </row>
    <row r="89" spans="1:25" ht="31.5" customHeight="1">
      <c r="A89" s="307">
        <f t="shared" si="14"/>
        <v>82</v>
      </c>
      <c r="B89" s="307">
        <v>4</v>
      </c>
      <c r="C89" s="538"/>
      <c r="D89" s="539" t="s">
        <v>1178</v>
      </c>
      <c r="E89" s="540">
        <v>4000000</v>
      </c>
      <c r="F89" s="541" t="s">
        <v>1248</v>
      </c>
      <c r="G89" s="542">
        <v>1</v>
      </c>
      <c r="H89" s="543">
        <v>1</v>
      </c>
      <c r="I89" s="543">
        <v>0</v>
      </c>
      <c r="J89" s="543">
        <v>0</v>
      </c>
      <c r="K89" s="544">
        <v>0</v>
      </c>
      <c r="L89" s="542">
        <v>1</v>
      </c>
      <c r="M89" s="543">
        <v>1</v>
      </c>
      <c r="N89" s="544">
        <v>1</v>
      </c>
      <c r="O89" s="542">
        <v>0</v>
      </c>
      <c r="P89" s="543">
        <v>1</v>
      </c>
      <c r="Q89" s="544">
        <v>1</v>
      </c>
      <c r="R89" s="542">
        <v>1</v>
      </c>
      <c r="S89" s="545">
        <v>1</v>
      </c>
      <c r="T89" s="541">
        <v>1</v>
      </c>
      <c r="U89" s="546" t="s">
        <v>204</v>
      </c>
      <c r="V89" s="320" t="str">
        <f t="shared" si="10"/>
        <v/>
      </c>
      <c r="W89" s="320" t="str">
        <f t="shared" si="11"/>
        <v>ü</v>
      </c>
      <c r="X89" s="320" t="str">
        <f t="shared" si="12"/>
        <v/>
      </c>
      <c r="Y89" s="320" t="str">
        <f t="shared" si="13"/>
        <v/>
      </c>
    </row>
    <row r="90" spans="1:25" ht="31.5" customHeight="1">
      <c r="A90" s="307">
        <f t="shared" si="14"/>
        <v>83</v>
      </c>
      <c r="B90" s="307">
        <v>4</v>
      </c>
      <c r="C90" s="538"/>
      <c r="D90" s="539" t="s">
        <v>1179</v>
      </c>
      <c r="E90" s="540">
        <v>5000000</v>
      </c>
      <c r="F90" s="541" t="s">
        <v>1248</v>
      </c>
      <c r="G90" s="542">
        <v>1</v>
      </c>
      <c r="H90" s="543">
        <v>1</v>
      </c>
      <c r="I90" s="543">
        <v>0</v>
      </c>
      <c r="J90" s="543">
        <v>0</v>
      </c>
      <c r="K90" s="544">
        <v>0</v>
      </c>
      <c r="L90" s="542">
        <v>1</v>
      </c>
      <c r="M90" s="543">
        <v>1</v>
      </c>
      <c r="N90" s="544">
        <v>1</v>
      </c>
      <c r="O90" s="542">
        <v>0</v>
      </c>
      <c r="P90" s="543">
        <v>1</v>
      </c>
      <c r="Q90" s="544">
        <v>1</v>
      </c>
      <c r="R90" s="542">
        <v>1</v>
      </c>
      <c r="S90" s="545">
        <v>1</v>
      </c>
      <c r="T90" s="541">
        <v>1</v>
      </c>
      <c r="U90" s="546" t="s">
        <v>204</v>
      </c>
      <c r="V90" s="320" t="str">
        <f t="shared" si="10"/>
        <v/>
      </c>
      <c r="W90" s="320" t="str">
        <f t="shared" si="11"/>
        <v>ü</v>
      </c>
      <c r="X90" s="320" t="str">
        <f t="shared" si="12"/>
        <v/>
      </c>
      <c r="Y90" s="320" t="str">
        <f t="shared" si="13"/>
        <v/>
      </c>
    </row>
    <row r="91" spans="1:25" ht="31.5" customHeight="1">
      <c r="A91" s="307">
        <f t="shared" si="14"/>
        <v>84</v>
      </c>
      <c r="B91" s="307">
        <v>4</v>
      </c>
      <c r="C91" s="538"/>
      <c r="D91" s="539" t="s">
        <v>1376</v>
      </c>
      <c r="E91" s="540">
        <v>100000</v>
      </c>
      <c r="F91" s="541" t="s">
        <v>1249</v>
      </c>
      <c r="G91" s="542">
        <v>1</v>
      </c>
      <c r="H91" s="543">
        <v>0</v>
      </c>
      <c r="I91" s="543">
        <v>0</v>
      </c>
      <c r="J91" s="543">
        <v>0</v>
      </c>
      <c r="K91" s="544">
        <v>0</v>
      </c>
      <c r="L91" s="542">
        <v>1</v>
      </c>
      <c r="M91" s="543">
        <v>1</v>
      </c>
      <c r="N91" s="544">
        <v>1</v>
      </c>
      <c r="O91" s="542">
        <v>0</v>
      </c>
      <c r="P91" s="543">
        <v>1</v>
      </c>
      <c r="Q91" s="544">
        <v>1</v>
      </c>
      <c r="R91" s="542">
        <v>0</v>
      </c>
      <c r="S91" s="545">
        <v>0</v>
      </c>
      <c r="T91" s="541">
        <v>0</v>
      </c>
      <c r="U91" s="546" t="s">
        <v>1246</v>
      </c>
      <c r="V91" s="320" t="str">
        <f t="shared" si="10"/>
        <v/>
      </c>
      <c r="W91" s="320" t="str">
        <f t="shared" si="11"/>
        <v/>
      </c>
      <c r="X91" s="320" t="str">
        <f t="shared" si="12"/>
        <v/>
      </c>
      <c r="Y91" s="320" t="str">
        <f t="shared" si="13"/>
        <v>ü</v>
      </c>
    </row>
    <row r="92" spans="1:25" ht="31.5" customHeight="1">
      <c r="A92" s="307">
        <f t="shared" si="14"/>
        <v>85</v>
      </c>
      <c r="B92" s="307">
        <v>4</v>
      </c>
      <c r="C92" s="538"/>
      <c r="D92" s="539" t="s">
        <v>1377</v>
      </c>
      <c r="E92" s="540">
        <v>100000</v>
      </c>
      <c r="F92" s="541" t="s">
        <v>1249</v>
      </c>
      <c r="G92" s="542">
        <v>1</v>
      </c>
      <c r="H92" s="543">
        <v>0</v>
      </c>
      <c r="I92" s="543">
        <v>0</v>
      </c>
      <c r="J92" s="543">
        <v>0</v>
      </c>
      <c r="K92" s="544">
        <v>0</v>
      </c>
      <c r="L92" s="542">
        <v>1</v>
      </c>
      <c r="M92" s="543">
        <v>1</v>
      </c>
      <c r="N92" s="544">
        <v>1</v>
      </c>
      <c r="O92" s="542">
        <v>0</v>
      </c>
      <c r="P92" s="543">
        <v>1</v>
      </c>
      <c r="Q92" s="544">
        <v>1</v>
      </c>
      <c r="R92" s="542">
        <v>0</v>
      </c>
      <c r="S92" s="545">
        <v>0</v>
      </c>
      <c r="T92" s="541">
        <v>0</v>
      </c>
      <c r="U92" s="546" t="s">
        <v>1246</v>
      </c>
      <c r="V92" s="320" t="str">
        <f t="shared" si="10"/>
        <v/>
      </c>
      <c r="W92" s="320" t="str">
        <f t="shared" si="11"/>
        <v/>
      </c>
      <c r="X92" s="320" t="str">
        <f t="shared" si="12"/>
        <v/>
      </c>
      <c r="Y92" s="320" t="str">
        <f t="shared" si="13"/>
        <v>ü</v>
      </c>
    </row>
    <row r="93" spans="1:25" ht="31.5" customHeight="1">
      <c r="A93" s="307">
        <f t="shared" si="14"/>
        <v>86</v>
      </c>
      <c r="B93" s="307">
        <v>4</v>
      </c>
      <c r="C93" s="538"/>
      <c r="D93" s="539" t="s">
        <v>1378</v>
      </c>
      <c r="E93" s="540">
        <v>100000</v>
      </c>
      <c r="F93" s="541" t="s">
        <v>1249</v>
      </c>
      <c r="G93" s="542">
        <v>1</v>
      </c>
      <c r="H93" s="543">
        <v>0</v>
      </c>
      <c r="I93" s="543">
        <v>0</v>
      </c>
      <c r="J93" s="543">
        <v>0</v>
      </c>
      <c r="K93" s="544">
        <v>0</v>
      </c>
      <c r="L93" s="542">
        <v>1</v>
      </c>
      <c r="M93" s="543">
        <v>1</v>
      </c>
      <c r="N93" s="544">
        <v>1</v>
      </c>
      <c r="O93" s="542">
        <v>0</v>
      </c>
      <c r="P93" s="543">
        <v>1</v>
      </c>
      <c r="Q93" s="544">
        <v>1</v>
      </c>
      <c r="R93" s="542">
        <v>0</v>
      </c>
      <c r="S93" s="545">
        <v>0</v>
      </c>
      <c r="T93" s="541">
        <v>0</v>
      </c>
      <c r="U93" s="546" t="s">
        <v>1664</v>
      </c>
      <c r="V93" s="320" t="str">
        <f t="shared" si="10"/>
        <v/>
      </c>
      <c r="W93" s="320" t="str">
        <f t="shared" si="11"/>
        <v/>
      </c>
      <c r="X93" s="320" t="str">
        <f t="shared" si="12"/>
        <v/>
      </c>
      <c r="Y93" s="320" t="str">
        <f t="shared" si="13"/>
        <v>ü</v>
      </c>
    </row>
    <row r="94" spans="1:25" ht="31.5" customHeight="1">
      <c r="A94" s="307">
        <f t="shared" si="14"/>
        <v>87</v>
      </c>
      <c r="B94" s="307">
        <v>4</v>
      </c>
      <c r="C94" s="538"/>
      <c r="D94" s="539" t="s">
        <v>1379</v>
      </c>
      <c r="E94" s="540">
        <v>100000</v>
      </c>
      <c r="F94" s="541" t="s">
        <v>1249</v>
      </c>
      <c r="G94" s="542">
        <v>1</v>
      </c>
      <c r="H94" s="543">
        <v>0</v>
      </c>
      <c r="I94" s="543">
        <v>0</v>
      </c>
      <c r="J94" s="543">
        <v>0</v>
      </c>
      <c r="K94" s="544">
        <v>0</v>
      </c>
      <c r="L94" s="542">
        <v>1</v>
      </c>
      <c r="M94" s="543">
        <v>1</v>
      </c>
      <c r="N94" s="544">
        <v>1</v>
      </c>
      <c r="O94" s="542">
        <v>0</v>
      </c>
      <c r="P94" s="543">
        <v>1</v>
      </c>
      <c r="Q94" s="544">
        <v>1</v>
      </c>
      <c r="R94" s="542">
        <v>0</v>
      </c>
      <c r="S94" s="545">
        <v>0</v>
      </c>
      <c r="T94" s="541">
        <v>0</v>
      </c>
      <c r="U94" s="546" t="s">
        <v>1246</v>
      </c>
      <c r="V94" s="320" t="str">
        <f t="shared" si="10"/>
        <v/>
      </c>
      <c r="W94" s="320" t="str">
        <f t="shared" si="11"/>
        <v/>
      </c>
      <c r="X94" s="320" t="str">
        <f t="shared" si="12"/>
        <v/>
      </c>
      <c r="Y94" s="320" t="str">
        <f t="shared" si="13"/>
        <v>ü</v>
      </c>
    </row>
    <row r="95" spans="1:25" ht="31.5" customHeight="1">
      <c r="A95" s="307">
        <f t="shared" si="14"/>
        <v>88</v>
      </c>
      <c r="B95" s="307">
        <v>4</v>
      </c>
      <c r="C95" s="538"/>
      <c r="D95" s="539" t="s">
        <v>1380</v>
      </c>
      <c r="E95" s="540">
        <v>400000</v>
      </c>
      <c r="F95" s="541" t="s">
        <v>1249</v>
      </c>
      <c r="G95" s="542">
        <v>1</v>
      </c>
      <c r="H95" s="543">
        <v>0</v>
      </c>
      <c r="I95" s="543">
        <v>0</v>
      </c>
      <c r="J95" s="543">
        <v>0</v>
      </c>
      <c r="K95" s="544">
        <v>0</v>
      </c>
      <c r="L95" s="542">
        <v>1</v>
      </c>
      <c r="M95" s="543">
        <v>1</v>
      </c>
      <c r="N95" s="544">
        <v>1</v>
      </c>
      <c r="O95" s="542">
        <v>0</v>
      </c>
      <c r="P95" s="543">
        <v>1</v>
      </c>
      <c r="Q95" s="544">
        <v>1</v>
      </c>
      <c r="R95" s="542">
        <v>0</v>
      </c>
      <c r="S95" s="545">
        <v>0</v>
      </c>
      <c r="T95" s="541">
        <v>0</v>
      </c>
      <c r="U95" s="546" t="s">
        <v>1536</v>
      </c>
      <c r="V95" s="320" t="str">
        <f t="shared" si="10"/>
        <v/>
      </c>
      <c r="W95" s="320" t="str">
        <f t="shared" si="11"/>
        <v/>
      </c>
      <c r="X95" s="320" t="str">
        <f t="shared" si="12"/>
        <v/>
      </c>
      <c r="Y95" s="320" t="str">
        <f t="shared" si="13"/>
        <v>ü</v>
      </c>
    </row>
    <row r="96" spans="1:25" ht="31.5" customHeight="1">
      <c r="A96" s="307">
        <f t="shared" si="14"/>
        <v>89</v>
      </c>
      <c r="B96" s="307">
        <v>4</v>
      </c>
      <c r="C96" s="538"/>
      <c r="D96" s="539" t="s">
        <v>1381</v>
      </c>
      <c r="E96" s="540">
        <v>250000</v>
      </c>
      <c r="F96" s="541" t="s">
        <v>1249</v>
      </c>
      <c r="G96" s="542">
        <v>1</v>
      </c>
      <c r="H96" s="543">
        <v>0</v>
      </c>
      <c r="I96" s="543">
        <v>0</v>
      </c>
      <c r="J96" s="543">
        <v>0</v>
      </c>
      <c r="K96" s="544">
        <v>0</v>
      </c>
      <c r="L96" s="542">
        <v>1</v>
      </c>
      <c r="M96" s="543">
        <v>1</v>
      </c>
      <c r="N96" s="544">
        <v>1</v>
      </c>
      <c r="O96" s="542">
        <v>0</v>
      </c>
      <c r="P96" s="543">
        <v>1</v>
      </c>
      <c r="Q96" s="544">
        <v>1</v>
      </c>
      <c r="R96" s="542">
        <v>0</v>
      </c>
      <c r="S96" s="545">
        <v>0</v>
      </c>
      <c r="T96" s="541">
        <v>0</v>
      </c>
      <c r="U96" s="546" t="s">
        <v>1664</v>
      </c>
      <c r="V96" s="320" t="str">
        <f t="shared" si="10"/>
        <v/>
      </c>
      <c r="W96" s="320" t="str">
        <f t="shared" si="11"/>
        <v/>
      </c>
      <c r="X96" s="320" t="str">
        <f t="shared" si="12"/>
        <v/>
      </c>
      <c r="Y96" s="320" t="str">
        <f t="shared" si="13"/>
        <v>ü</v>
      </c>
    </row>
    <row r="97" spans="1:25" ht="31.5" customHeight="1">
      <c r="A97" s="307">
        <f t="shared" si="14"/>
        <v>90</v>
      </c>
      <c r="B97" s="307">
        <v>4</v>
      </c>
      <c r="C97" s="538"/>
      <c r="D97" s="539" t="s">
        <v>1382</v>
      </c>
      <c r="E97" s="540">
        <v>1370000</v>
      </c>
      <c r="F97" s="541" t="s">
        <v>1249</v>
      </c>
      <c r="G97" s="542">
        <v>1</v>
      </c>
      <c r="H97" s="543">
        <v>0</v>
      </c>
      <c r="I97" s="543">
        <v>0</v>
      </c>
      <c r="J97" s="543">
        <v>0</v>
      </c>
      <c r="K97" s="544">
        <v>0</v>
      </c>
      <c r="L97" s="542">
        <v>1</v>
      </c>
      <c r="M97" s="543">
        <v>1</v>
      </c>
      <c r="N97" s="544">
        <v>1</v>
      </c>
      <c r="O97" s="542">
        <v>0</v>
      </c>
      <c r="P97" s="543">
        <v>1</v>
      </c>
      <c r="Q97" s="544">
        <v>1</v>
      </c>
      <c r="R97" s="542">
        <v>0</v>
      </c>
      <c r="S97" s="545">
        <v>0</v>
      </c>
      <c r="T97" s="541">
        <v>0</v>
      </c>
      <c r="U97" s="546" t="s">
        <v>1664</v>
      </c>
      <c r="V97" s="320" t="str">
        <f t="shared" si="10"/>
        <v/>
      </c>
      <c r="W97" s="320" t="str">
        <f t="shared" si="11"/>
        <v/>
      </c>
      <c r="X97" s="320" t="str">
        <f t="shared" si="12"/>
        <v/>
      </c>
      <c r="Y97" s="320" t="str">
        <f t="shared" si="13"/>
        <v>ü</v>
      </c>
    </row>
    <row r="98" spans="1:25" ht="31.5" customHeight="1">
      <c r="A98" s="307">
        <f t="shared" si="14"/>
        <v>91</v>
      </c>
      <c r="B98" s="307">
        <v>4</v>
      </c>
      <c r="C98" s="538"/>
      <c r="D98" s="539" t="s">
        <v>1383</v>
      </c>
      <c r="E98" s="540">
        <v>100000</v>
      </c>
      <c r="F98" s="541" t="s">
        <v>1249</v>
      </c>
      <c r="G98" s="542">
        <v>1</v>
      </c>
      <c r="H98" s="543">
        <v>0</v>
      </c>
      <c r="I98" s="543">
        <v>0</v>
      </c>
      <c r="J98" s="543">
        <v>0</v>
      </c>
      <c r="K98" s="544">
        <v>0</v>
      </c>
      <c r="L98" s="542">
        <v>1</v>
      </c>
      <c r="M98" s="543">
        <v>1</v>
      </c>
      <c r="N98" s="544">
        <v>1</v>
      </c>
      <c r="O98" s="542">
        <v>0</v>
      </c>
      <c r="P98" s="543">
        <v>1</v>
      </c>
      <c r="Q98" s="544">
        <v>1</v>
      </c>
      <c r="R98" s="542">
        <v>0</v>
      </c>
      <c r="S98" s="545">
        <v>0</v>
      </c>
      <c r="T98" s="541">
        <v>0</v>
      </c>
      <c r="U98" s="546" t="s">
        <v>1246</v>
      </c>
      <c r="V98" s="320" t="str">
        <f t="shared" si="10"/>
        <v/>
      </c>
      <c r="W98" s="320" t="str">
        <f t="shared" si="11"/>
        <v/>
      </c>
      <c r="X98" s="320" t="str">
        <f t="shared" si="12"/>
        <v/>
      </c>
      <c r="Y98" s="320" t="str">
        <f t="shared" si="13"/>
        <v>ü</v>
      </c>
    </row>
    <row r="99" spans="1:25" ht="31.5" customHeight="1">
      <c r="A99" s="307">
        <f t="shared" si="14"/>
        <v>92</v>
      </c>
      <c r="B99" s="307">
        <v>4</v>
      </c>
      <c r="C99" s="538"/>
      <c r="D99" s="539" t="s">
        <v>1384</v>
      </c>
      <c r="E99" s="540">
        <v>150000</v>
      </c>
      <c r="F99" s="541" t="s">
        <v>1249</v>
      </c>
      <c r="G99" s="542">
        <v>1</v>
      </c>
      <c r="H99" s="543">
        <v>0</v>
      </c>
      <c r="I99" s="543">
        <v>0</v>
      </c>
      <c r="J99" s="543">
        <v>0</v>
      </c>
      <c r="K99" s="544">
        <v>0</v>
      </c>
      <c r="L99" s="542">
        <v>1</v>
      </c>
      <c r="M99" s="543">
        <v>1</v>
      </c>
      <c r="N99" s="544">
        <v>1</v>
      </c>
      <c r="O99" s="542">
        <v>0</v>
      </c>
      <c r="P99" s="543">
        <v>1</v>
      </c>
      <c r="Q99" s="544">
        <v>1</v>
      </c>
      <c r="R99" s="542">
        <v>0</v>
      </c>
      <c r="S99" s="545">
        <v>0</v>
      </c>
      <c r="T99" s="541">
        <v>0</v>
      </c>
      <c r="U99" s="546" t="s">
        <v>1246</v>
      </c>
      <c r="V99" s="320" t="str">
        <f t="shared" si="10"/>
        <v/>
      </c>
      <c r="W99" s="320" t="str">
        <f t="shared" si="11"/>
        <v/>
      </c>
      <c r="X99" s="320" t="str">
        <f t="shared" si="12"/>
        <v/>
      </c>
      <c r="Y99" s="320" t="str">
        <f t="shared" si="13"/>
        <v>ü</v>
      </c>
    </row>
    <row r="100" spans="1:25" ht="31.5" customHeight="1">
      <c r="A100" s="307">
        <f t="shared" si="14"/>
        <v>93</v>
      </c>
      <c r="B100" s="307">
        <v>4</v>
      </c>
      <c r="C100" s="538"/>
      <c r="D100" s="539" t="s">
        <v>1385</v>
      </c>
      <c r="E100" s="540">
        <v>250000</v>
      </c>
      <c r="F100" s="541" t="s">
        <v>1249</v>
      </c>
      <c r="G100" s="542">
        <v>1</v>
      </c>
      <c r="H100" s="543">
        <v>0</v>
      </c>
      <c r="I100" s="543">
        <v>0</v>
      </c>
      <c r="J100" s="543">
        <v>0</v>
      </c>
      <c r="K100" s="544">
        <v>0</v>
      </c>
      <c r="L100" s="542">
        <v>1</v>
      </c>
      <c r="M100" s="543">
        <v>1</v>
      </c>
      <c r="N100" s="544">
        <v>1</v>
      </c>
      <c r="O100" s="542">
        <v>0</v>
      </c>
      <c r="P100" s="543">
        <v>1</v>
      </c>
      <c r="Q100" s="544">
        <v>1</v>
      </c>
      <c r="R100" s="542">
        <v>0</v>
      </c>
      <c r="S100" s="545">
        <v>0</v>
      </c>
      <c r="T100" s="541">
        <v>0</v>
      </c>
      <c r="U100" s="546" t="s">
        <v>1246</v>
      </c>
      <c r="V100" s="320" t="str">
        <f t="shared" si="10"/>
        <v/>
      </c>
      <c r="W100" s="320" t="str">
        <f t="shared" si="11"/>
        <v/>
      </c>
      <c r="X100" s="320" t="str">
        <f t="shared" si="12"/>
        <v/>
      </c>
      <c r="Y100" s="320" t="str">
        <f t="shared" si="13"/>
        <v>ü</v>
      </c>
    </row>
    <row r="101" spans="1:25" ht="31.5" customHeight="1">
      <c r="A101" s="307">
        <f t="shared" si="14"/>
        <v>94</v>
      </c>
      <c r="B101" s="307">
        <v>4</v>
      </c>
      <c r="C101" s="538"/>
      <c r="D101" s="539" t="s">
        <v>1386</v>
      </c>
      <c r="E101" s="540">
        <v>800000</v>
      </c>
      <c r="F101" s="541" t="s">
        <v>1249</v>
      </c>
      <c r="G101" s="542">
        <v>1</v>
      </c>
      <c r="H101" s="543">
        <v>0</v>
      </c>
      <c r="I101" s="543">
        <v>0</v>
      </c>
      <c r="J101" s="543">
        <v>0</v>
      </c>
      <c r="K101" s="544">
        <v>0</v>
      </c>
      <c r="L101" s="542">
        <v>1</v>
      </c>
      <c r="M101" s="543">
        <v>1</v>
      </c>
      <c r="N101" s="544">
        <v>1</v>
      </c>
      <c r="O101" s="542">
        <v>0</v>
      </c>
      <c r="P101" s="543">
        <v>1</v>
      </c>
      <c r="Q101" s="544">
        <v>1</v>
      </c>
      <c r="R101" s="542">
        <v>0</v>
      </c>
      <c r="S101" s="545">
        <v>0</v>
      </c>
      <c r="T101" s="541">
        <v>0</v>
      </c>
      <c r="U101" s="546" t="s">
        <v>1534</v>
      </c>
      <c r="V101" s="320" t="str">
        <f t="shared" si="10"/>
        <v/>
      </c>
      <c r="W101" s="320" t="str">
        <f t="shared" si="11"/>
        <v/>
      </c>
      <c r="X101" s="320" t="str">
        <f t="shared" si="12"/>
        <v/>
      </c>
      <c r="Y101" s="320" t="str">
        <f t="shared" si="13"/>
        <v>ü</v>
      </c>
    </row>
    <row r="102" spans="1:25" ht="31.5" customHeight="1">
      <c r="A102" s="307">
        <f t="shared" si="14"/>
        <v>95</v>
      </c>
      <c r="B102" s="307">
        <v>4</v>
      </c>
      <c r="C102" s="538"/>
      <c r="D102" s="539" t="s">
        <v>1387</v>
      </c>
      <c r="E102" s="540">
        <v>500000</v>
      </c>
      <c r="F102" s="541" t="s">
        <v>1249</v>
      </c>
      <c r="G102" s="542">
        <v>1</v>
      </c>
      <c r="H102" s="543">
        <v>0</v>
      </c>
      <c r="I102" s="543">
        <v>0</v>
      </c>
      <c r="J102" s="543">
        <v>0</v>
      </c>
      <c r="K102" s="544">
        <v>0</v>
      </c>
      <c r="L102" s="542">
        <v>1</v>
      </c>
      <c r="M102" s="543">
        <v>1</v>
      </c>
      <c r="N102" s="544">
        <v>1</v>
      </c>
      <c r="O102" s="542">
        <v>0</v>
      </c>
      <c r="P102" s="543">
        <v>1</v>
      </c>
      <c r="Q102" s="544">
        <v>1</v>
      </c>
      <c r="R102" s="542">
        <v>0</v>
      </c>
      <c r="S102" s="545">
        <v>0</v>
      </c>
      <c r="T102" s="541">
        <v>0</v>
      </c>
      <c r="U102" s="546" t="s">
        <v>1246</v>
      </c>
      <c r="V102" s="320" t="str">
        <f t="shared" si="10"/>
        <v/>
      </c>
      <c r="W102" s="320" t="str">
        <f t="shared" si="11"/>
        <v/>
      </c>
      <c r="X102" s="320" t="str">
        <f t="shared" si="12"/>
        <v/>
      </c>
      <c r="Y102" s="320" t="str">
        <f t="shared" si="13"/>
        <v>ü</v>
      </c>
    </row>
    <row r="103" spans="1:25" ht="31.5" customHeight="1">
      <c r="A103" s="307">
        <f t="shared" si="14"/>
        <v>96</v>
      </c>
      <c r="B103" s="307">
        <v>4</v>
      </c>
      <c r="C103" s="538"/>
      <c r="D103" s="539" t="s">
        <v>1835</v>
      </c>
      <c r="E103" s="540">
        <v>745900</v>
      </c>
      <c r="F103" s="541" t="s">
        <v>1249</v>
      </c>
      <c r="G103" s="542">
        <v>1</v>
      </c>
      <c r="H103" s="543">
        <v>0</v>
      </c>
      <c r="I103" s="543">
        <v>0</v>
      </c>
      <c r="J103" s="543">
        <v>0</v>
      </c>
      <c r="K103" s="544">
        <v>0</v>
      </c>
      <c r="L103" s="542">
        <v>1</v>
      </c>
      <c r="M103" s="543">
        <v>1</v>
      </c>
      <c r="N103" s="544">
        <v>1</v>
      </c>
      <c r="O103" s="542">
        <v>0</v>
      </c>
      <c r="P103" s="543">
        <v>1</v>
      </c>
      <c r="Q103" s="544">
        <v>1</v>
      </c>
      <c r="R103" s="542">
        <v>0</v>
      </c>
      <c r="S103" s="545">
        <v>0</v>
      </c>
      <c r="T103" s="541">
        <v>0</v>
      </c>
      <c r="U103" s="546" t="s">
        <v>1246</v>
      </c>
      <c r="V103" s="320" t="str">
        <f t="shared" si="10"/>
        <v/>
      </c>
      <c r="W103" s="320" t="str">
        <f t="shared" si="11"/>
        <v/>
      </c>
      <c r="X103" s="320" t="str">
        <f t="shared" si="12"/>
        <v/>
      </c>
      <c r="Y103" s="320" t="str">
        <f t="shared" si="13"/>
        <v>ü</v>
      </c>
    </row>
    <row r="104" spans="1:25" ht="31.5" customHeight="1">
      <c r="A104" s="307">
        <f t="shared" si="14"/>
        <v>97</v>
      </c>
      <c r="B104" s="307">
        <v>4</v>
      </c>
      <c r="C104" s="538"/>
      <c r="D104" s="539" t="s">
        <v>1836</v>
      </c>
      <c r="E104" s="540">
        <v>5000000</v>
      </c>
      <c r="F104" s="541" t="s">
        <v>1250</v>
      </c>
      <c r="G104" s="542">
        <v>1</v>
      </c>
      <c r="H104" s="543">
        <v>1</v>
      </c>
      <c r="I104" s="543">
        <v>0</v>
      </c>
      <c r="J104" s="543">
        <v>0</v>
      </c>
      <c r="K104" s="543">
        <v>0</v>
      </c>
      <c r="L104" s="542">
        <v>1</v>
      </c>
      <c r="M104" s="543">
        <v>1</v>
      </c>
      <c r="N104" s="544">
        <v>1</v>
      </c>
      <c r="O104" s="542">
        <v>0</v>
      </c>
      <c r="P104" s="543">
        <v>1</v>
      </c>
      <c r="Q104" s="545">
        <v>1</v>
      </c>
      <c r="R104" s="547">
        <v>1</v>
      </c>
      <c r="S104" s="545">
        <v>1</v>
      </c>
      <c r="T104" s="541">
        <v>1</v>
      </c>
      <c r="U104" s="546" t="s">
        <v>1537</v>
      </c>
      <c r="V104" s="320" t="str">
        <f t="shared" si="10"/>
        <v>ü</v>
      </c>
      <c r="W104" s="320" t="str">
        <f t="shared" si="11"/>
        <v/>
      </c>
      <c r="X104" s="320" t="str">
        <f t="shared" si="12"/>
        <v/>
      </c>
      <c r="Y104" s="320" t="str">
        <f t="shared" si="13"/>
        <v/>
      </c>
    </row>
    <row r="105" spans="1:25" ht="31.5" customHeight="1">
      <c r="A105" s="307">
        <f t="shared" si="14"/>
        <v>98</v>
      </c>
      <c r="B105" s="307">
        <v>4</v>
      </c>
      <c r="C105" s="538"/>
      <c r="D105" s="539" t="s">
        <v>808</v>
      </c>
      <c r="E105" s="540">
        <v>3158000</v>
      </c>
      <c r="F105" s="541" t="s">
        <v>1249</v>
      </c>
      <c r="G105" s="542">
        <v>1</v>
      </c>
      <c r="H105" s="543">
        <v>0</v>
      </c>
      <c r="I105" s="543">
        <v>0</v>
      </c>
      <c r="J105" s="543">
        <v>0</v>
      </c>
      <c r="K105" s="544">
        <v>0</v>
      </c>
      <c r="L105" s="542">
        <v>1</v>
      </c>
      <c r="M105" s="543">
        <v>1</v>
      </c>
      <c r="N105" s="544">
        <v>1</v>
      </c>
      <c r="O105" s="542">
        <v>0</v>
      </c>
      <c r="P105" s="543">
        <v>1</v>
      </c>
      <c r="Q105" s="544">
        <v>1</v>
      </c>
      <c r="R105" s="542">
        <v>0</v>
      </c>
      <c r="S105" s="545">
        <v>0</v>
      </c>
      <c r="T105" s="541">
        <v>0</v>
      </c>
      <c r="U105" s="546" t="s">
        <v>1246</v>
      </c>
      <c r="V105" s="320" t="str">
        <f t="shared" si="10"/>
        <v/>
      </c>
      <c r="W105" s="320" t="str">
        <f t="shared" si="11"/>
        <v/>
      </c>
      <c r="X105" s="320" t="str">
        <f t="shared" si="12"/>
        <v/>
      </c>
      <c r="Y105" s="320" t="str">
        <f t="shared" si="13"/>
        <v>ü</v>
      </c>
    </row>
    <row r="106" spans="1:25" ht="31.5" customHeight="1">
      <c r="A106" s="307">
        <f t="shared" si="14"/>
        <v>99</v>
      </c>
      <c r="B106" s="307">
        <v>4</v>
      </c>
      <c r="C106" s="538"/>
      <c r="D106" s="539" t="s">
        <v>1837</v>
      </c>
      <c r="E106" s="540">
        <v>100000</v>
      </c>
      <c r="F106" s="541" t="s">
        <v>1249</v>
      </c>
      <c r="G106" s="542">
        <v>1</v>
      </c>
      <c r="H106" s="543">
        <v>0</v>
      </c>
      <c r="I106" s="543">
        <v>0</v>
      </c>
      <c r="J106" s="543">
        <v>0</v>
      </c>
      <c r="K106" s="544">
        <v>0</v>
      </c>
      <c r="L106" s="542">
        <v>1</v>
      </c>
      <c r="M106" s="543">
        <v>1</v>
      </c>
      <c r="N106" s="544">
        <v>1</v>
      </c>
      <c r="O106" s="542">
        <v>0</v>
      </c>
      <c r="P106" s="543">
        <v>1</v>
      </c>
      <c r="Q106" s="544">
        <v>1</v>
      </c>
      <c r="R106" s="542">
        <v>0</v>
      </c>
      <c r="S106" s="545">
        <v>0</v>
      </c>
      <c r="T106" s="541">
        <v>0</v>
      </c>
      <c r="U106" s="546" t="s">
        <v>1246</v>
      </c>
      <c r="V106" s="320" t="str">
        <f t="shared" si="10"/>
        <v/>
      </c>
      <c r="W106" s="320" t="str">
        <f t="shared" si="11"/>
        <v/>
      </c>
      <c r="X106" s="320" t="str">
        <f t="shared" si="12"/>
        <v/>
      </c>
      <c r="Y106" s="320" t="str">
        <f t="shared" si="13"/>
        <v>ü</v>
      </c>
    </row>
    <row r="107" spans="1:25" ht="31.5" customHeight="1">
      <c r="A107" s="342">
        <f t="shared" si="14"/>
        <v>100</v>
      </c>
      <c r="B107" s="556">
        <v>4</v>
      </c>
      <c r="C107" s="557"/>
      <c r="D107" s="558" t="s">
        <v>1838</v>
      </c>
      <c r="E107" s="559">
        <v>200000</v>
      </c>
      <c r="F107" s="560" t="s">
        <v>1341</v>
      </c>
      <c r="G107" s="561">
        <v>1</v>
      </c>
      <c r="H107" s="562">
        <v>1</v>
      </c>
      <c r="I107" s="562">
        <v>0</v>
      </c>
      <c r="J107" s="562">
        <v>0</v>
      </c>
      <c r="K107" s="562">
        <v>0</v>
      </c>
      <c r="L107" s="561">
        <v>1</v>
      </c>
      <c r="M107" s="562">
        <v>1</v>
      </c>
      <c r="N107" s="563">
        <v>1</v>
      </c>
      <c r="O107" s="561">
        <v>0</v>
      </c>
      <c r="P107" s="562">
        <v>1</v>
      </c>
      <c r="Q107" s="564">
        <v>1</v>
      </c>
      <c r="R107" s="565">
        <v>1</v>
      </c>
      <c r="S107" s="564">
        <v>1</v>
      </c>
      <c r="T107" s="560">
        <v>1</v>
      </c>
      <c r="U107" s="566" t="s">
        <v>1342</v>
      </c>
      <c r="V107" s="353" t="str">
        <f t="shared" si="10"/>
        <v/>
      </c>
      <c r="W107" s="353" t="str">
        <f t="shared" si="11"/>
        <v/>
      </c>
      <c r="X107" s="353" t="str">
        <f t="shared" si="12"/>
        <v>ü</v>
      </c>
      <c r="Y107" s="353" t="str">
        <f t="shared" si="13"/>
        <v/>
      </c>
    </row>
    <row r="108" spans="1:25" s="78" customFormat="1">
      <c r="A108" s="616"/>
      <c r="B108" s="46"/>
      <c r="D108" s="75"/>
      <c r="E108" s="101"/>
    </row>
    <row r="109" spans="1:25" s="78" customFormat="1">
      <c r="A109" s="46"/>
      <c r="B109" s="46"/>
      <c r="D109" s="75"/>
      <c r="E109" s="77"/>
    </row>
    <row r="110" spans="1:25" s="78" customFormat="1" hidden="1">
      <c r="A110" s="102"/>
      <c r="B110" s="46"/>
      <c r="D110" s="65" t="s">
        <v>805</v>
      </c>
      <c r="E110" s="66">
        <f>SUMIF(F$8:F107,"Y",E$8:E107)</f>
        <v>169405000</v>
      </c>
      <c r="F110" s="67">
        <f>COUNTIF(F$8:F107,"Y")</f>
        <v>30</v>
      </c>
    </row>
    <row r="111" spans="1:25" s="78" customFormat="1" hidden="1">
      <c r="A111" s="46"/>
      <c r="B111" s="46"/>
      <c r="D111" s="68" t="s">
        <v>806</v>
      </c>
      <c r="E111" s="69">
        <f>SUMIF(F$8:F107,"N",E$8:E107)</f>
        <v>115625750</v>
      </c>
      <c r="F111" s="64">
        <f>COUNTIF(F$8:F107,"N")</f>
        <v>64</v>
      </c>
    </row>
    <row r="112" spans="1:25" s="78" customFormat="1" hidden="1">
      <c r="A112" s="46"/>
      <c r="B112" s="46"/>
      <c r="D112" s="68" t="s">
        <v>804</v>
      </c>
      <c r="E112" s="69">
        <f>SUMIF(F$8:F107,"F",E$8:E107)</f>
        <v>99000000</v>
      </c>
      <c r="F112" s="64">
        <f>COUNTIF(F$8:F107,"F")</f>
        <v>5</v>
      </c>
    </row>
    <row r="113" spans="1:6" s="78" customFormat="1" hidden="1">
      <c r="A113" s="46"/>
      <c r="B113" s="46"/>
      <c r="D113" s="68" t="s">
        <v>1101</v>
      </c>
      <c r="E113" s="69">
        <f>SUMIF(F$8:F107,"L",E$8:E107)</f>
        <v>200000</v>
      </c>
      <c r="F113" s="64">
        <f>COUNTIF(F$8:F107,"L")</f>
        <v>1</v>
      </c>
    </row>
    <row r="114" spans="1:6" s="78" customFormat="1" hidden="1">
      <c r="A114" s="46"/>
      <c r="B114" s="46"/>
      <c r="D114" s="70" t="s">
        <v>807</v>
      </c>
      <c r="E114" s="71">
        <f>SUM(E110:E113)</f>
        <v>384230750</v>
      </c>
      <c r="F114" s="72">
        <f>SUM(F110:F113)</f>
        <v>100</v>
      </c>
    </row>
    <row r="115" spans="1:6" s="78" customFormat="1" hidden="1">
      <c r="A115" s="46"/>
      <c r="B115" s="46"/>
      <c r="D115" s="75"/>
      <c r="E115" s="77"/>
    </row>
  </sheetData>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6.xml><?xml version="1.0" encoding="utf-8"?>
<worksheet xmlns="http://schemas.openxmlformats.org/spreadsheetml/2006/main" xmlns:r="http://schemas.openxmlformats.org/officeDocument/2006/relationships">
  <sheetPr enableFormatConditionsCalculation="0">
    <tabColor indexed="14"/>
  </sheetPr>
  <dimension ref="A1:Z166"/>
  <sheetViews>
    <sheetView topLeftCell="A52" zoomScale="75" workbookViewId="0">
      <selection activeCell="U5" sqref="U5:U7"/>
    </sheetView>
  </sheetViews>
  <sheetFormatPr defaultColWidth="9" defaultRowHeight="14.25"/>
  <cols>
    <col min="1" max="1" width="5.375" style="40" customWidth="1"/>
    <col min="2" max="2" width="5.375" style="40" hidden="1" customWidth="1"/>
    <col min="3" max="3" width="38.375" style="79" customWidth="1"/>
    <col min="4" max="4" width="74.75" style="40" customWidth="1"/>
    <col min="5" max="5" width="10.375" style="81" customWidth="1"/>
    <col min="6" max="20" width="4.375" style="40" hidden="1" customWidth="1"/>
    <col min="21" max="21" width="32" style="40" hidden="1" customWidth="1"/>
    <col min="22" max="25" width="8.75" style="40" customWidth="1"/>
    <col min="26" max="26" width="0" style="40" hidden="1" customWidth="1"/>
    <col min="27" max="16384" width="9" style="40"/>
  </cols>
  <sheetData>
    <row r="1" spans="1:26" s="188" customFormat="1" ht="12.75">
      <c r="A1" s="5" t="s">
        <v>1924</v>
      </c>
      <c r="B1" s="5"/>
      <c r="C1" s="195"/>
      <c r="E1" s="189"/>
      <c r="F1" s="188" t="s">
        <v>1476</v>
      </c>
      <c r="H1" s="188" t="s">
        <v>1481</v>
      </c>
    </row>
    <row r="2" spans="1:26" s="188" customFormat="1" ht="12.75">
      <c r="A2" s="5" t="s">
        <v>1925</v>
      </c>
      <c r="B2" s="5"/>
      <c r="C2" s="195"/>
      <c r="E2" s="189"/>
      <c r="H2" s="188" t="s">
        <v>311</v>
      </c>
    </row>
    <row r="3" spans="1:26" s="188" customFormat="1" ht="12.75">
      <c r="A3" s="5"/>
      <c r="B3" s="5"/>
      <c r="C3" s="195"/>
      <c r="E3" s="189"/>
      <c r="H3" s="188" t="s">
        <v>312</v>
      </c>
      <c r="N3" s="188" t="s">
        <v>1251</v>
      </c>
    </row>
    <row r="4" spans="1:26" s="188" customFormat="1" ht="12.75">
      <c r="C4" s="195"/>
      <c r="E4" s="189"/>
      <c r="H4" s="188" t="s">
        <v>313</v>
      </c>
      <c r="N4" s="188" t="s">
        <v>1252</v>
      </c>
      <c r="Z4" s="190" t="s">
        <v>106</v>
      </c>
    </row>
    <row r="5" spans="1:26" s="188" customFormat="1" ht="12.75">
      <c r="A5" s="1171" t="s">
        <v>1474</v>
      </c>
      <c r="B5" s="180"/>
      <c r="C5" s="1171" t="s">
        <v>1454</v>
      </c>
      <c r="D5" s="1171" t="s">
        <v>1455</v>
      </c>
      <c r="E5" s="1175" t="s">
        <v>1470</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ht="28.5">
      <c r="A8" s="295">
        <v>1</v>
      </c>
      <c r="B8" s="295">
        <v>1</v>
      </c>
      <c r="C8" s="567" t="s">
        <v>1926</v>
      </c>
      <c r="D8" s="568" t="s">
        <v>1927</v>
      </c>
      <c r="E8" s="569">
        <v>400000</v>
      </c>
      <c r="F8" s="300" t="s">
        <v>1249</v>
      </c>
      <c r="G8" s="301">
        <v>1</v>
      </c>
      <c r="H8" s="302">
        <v>0</v>
      </c>
      <c r="I8" s="302">
        <v>0</v>
      </c>
      <c r="J8" s="302">
        <v>0</v>
      </c>
      <c r="K8" s="303">
        <v>0</v>
      </c>
      <c r="L8" s="301">
        <v>1</v>
      </c>
      <c r="M8" s="302">
        <v>1</v>
      </c>
      <c r="N8" s="303">
        <v>1</v>
      </c>
      <c r="O8" s="301">
        <v>0</v>
      </c>
      <c r="P8" s="302">
        <v>1</v>
      </c>
      <c r="Q8" s="303">
        <v>1</v>
      </c>
      <c r="R8" s="301">
        <v>0</v>
      </c>
      <c r="S8" s="304">
        <v>0</v>
      </c>
      <c r="T8" s="300">
        <v>0</v>
      </c>
      <c r="U8" s="570" t="s">
        <v>1246</v>
      </c>
      <c r="V8" s="306" t="str">
        <f t="shared" ref="V8:V39" si="0">IF($F8="Y",$Z$4,"")</f>
        <v/>
      </c>
      <c r="W8" s="306" t="str">
        <f t="shared" ref="W8:W39" si="1">IF(F8="F",$Z$4,"")</f>
        <v/>
      </c>
      <c r="X8" s="306" t="str">
        <f t="shared" ref="X8:X39" si="2">IF(F8="L",$Z$4,"")</f>
        <v/>
      </c>
      <c r="Y8" s="306" t="str">
        <f t="shared" ref="Y8:Y39" si="3">IF(F8="N",$Z$4,"")</f>
        <v>ü</v>
      </c>
    </row>
    <row r="9" spans="1:26" ht="32.25">
      <c r="A9" s="307">
        <f t="shared" ref="A9:A40" si="4">A8+1</f>
        <v>2</v>
      </c>
      <c r="B9" s="307">
        <v>1</v>
      </c>
      <c r="C9" s="571"/>
      <c r="D9" s="572" t="s">
        <v>1928</v>
      </c>
      <c r="E9" s="573">
        <v>500000</v>
      </c>
      <c r="F9" s="312" t="s">
        <v>1249</v>
      </c>
      <c r="G9" s="313">
        <v>1</v>
      </c>
      <c r="H9" s="314">
        <v>0</v>
      </c>
      <c r="I9" s="314">
        <v>0</v>
      </c>
      <c r="J9" s="314">
        <v>0</v>
      </c>
      <c r="K9" s="315">
        <v>0</v>
      </c>
      <c r="L9" s="313">
        <v>1</v>
      </c>
      <c r="M9" s="314">
        <v>1</v>
      </c>
      <c r="N9" s="315">
        <v>1</v>
      </c>
      <c r="O9" s="313">
        <v>0</v>
      </c>
      <c r="P9" s="314">
        <v>1</v>
      </c>
      <c r="Q9" s="315">
        <v>1</v>
      </c>
      <c r="R9" s="313">
        <v>0</v>
      </c>
      <c r="S9" s="316">
        <v>0</v>
      </c>
      <c r="T9" s="312">
        <v>0</v>
      </c>
      <c r="U9" s="574" t="s">
        <v>189</v>
      </c>
      <c r="V9" s="320" t="str">
        <f t="shared" si="0"/>
        <v/>
      </c>
      <c r="W9" s="320" t="str">
        <f t="shared" si="1"/>
        <v/>
      </c>
      <c r="X9" s="320" t="str">
        <f t="shared" si="2"/>
        <v/>
      </c>
      <c r="Y9" s="320" t="str">
        <f t="shared" si="3"/>
        <v>ü</v>
      </c>
    </row>
    <row r="10" spans="1:26" ht="18.75">
      <c r="A10" s="307">
        <f t="shared" si="4"/>
        <v>3</v>
      </c>
      <c r="B10" s="307">
        <v>1</v>
      </c>
      <c r="C10" s="571"/>
      <c r="D10" s="572" t="s">
        <v>1929</v>
      </c>
      <c r="E10" s="573">
        <v>1500000</v>
      </c>
      <c r="F10" s="312" t="s">
        <v>1249</v>
      </c>
      <c r="G10" s="313">
        <v>1</v>
      </c>
      <c r="H10" s="314">
        <v>0</v>
      </c>
      <c r="I10" s="314">
        <v>0</v>
      </c>
      <c r="J10" s="314">
        <v>0</v>
      </c>
      <c r="K10" s="315">
        <v>0</v>
      </c>
      <c r="L10" s="313">
        <v>1</v>
      </c>
      <c r="M10" s="314">
        <v>1</v>
      </c>
      <c r="N10" s="315">
        <v>1</v>
      </c>
      <c r="O10" s="313">
        <v>0</v>
      </c>
      <c r="P10" s="314">
        <v>1</v>
      </c>
      <c r="Q10" s="315">
        <v>1</v>
      </c>
      <c r="R10" s="313">
        <v>0</v>
      </c>
      <c r="S10" s="316">
        <v>0</v>
      </c>
      <c r="T10" s="312">
        <v>0</v>
      </c>
      <c r="U10" s="574" t="s">
        <v>188</v>
      </c>
      <c r="V10" s="320" t="str">
        <f t="shared" si="0"/>
        <v/>
      </c>
      <c r="W10" s="320" t="str">
        <f t="shared" si="1"/>
        <v/>
      </c>
      <c r="X10" s="320" t="str">
        <f t="shared" si="2"/>
        <v/>
      </c>
      <c r="Y10" s="320" t="str">
        <f t="shared" si="3"/>
        <v>ü</v>
      </c>
    </row>
    <row r="11" spans="1:26" ht="18.75">
      <c r="A11" s="307">
        <f t="shared" si="4"/>
        <v>4</v>
      </c>
      <c r="B11" s="307">
        <v>1</v>
      </c>
      <c r="C11" s="571"/>
      <c r="D11" s="572" t="s">
        <v>1930</v>
      </c>
      <c r="E11" s="573">
        <v>150000</v>
      </c>
      <c r="F11" s="312" t="s">
        <v>1249</v>
      </c>
      <c r="G11" s="313">
        <v>1</v>
      </c>
      <c r="H11" s="314">
        <v>0</v>
      </c>
      <c r="I11" s="314">
        <v>0</v>
      </c>
      <c r="J11" s="314">
        <v>0</v>
      </c>
      <c r="K11" s="315">
        <v>0</v>
      </c>
      <c r="L11" s="313">
        <v>1</v>
      </c>
      <c r="M11" s="314">
        <v>1</v>
      </c>
      <c r="N11" s="315">
        <v>1</v>
      </c>
      <c r="O11" s="313">
        <v>0</v>
      </c>
      <c r="P11" s="314">
        <v>1</v>
      </c>
      <c r="Q11" s="315">
        <v>1</v>
      </c>
      <c r="R11" s="313">
        <v>0</v>
      </c>
      <c r="S11" s="316">
        <v>0</v>
      </c>
      <c r="T11" s="312">
        <v>0</v>
      </c>
      <c r="U11" s="321" t="s">
        <v>194</v>
      </c>
      <c r="V11" s="320" t="str">
        <f t="shared" si="0"/>
        <v/>
      </c>
      <c r="W11" s="320" t="str">
        <f t="shared" si="1"/>
        <v/>
      </c>
      <c r="X11" s="320" t="str">
        <f t="shared" si="2"/>
        <v/>
      </c>
      <c r="Y11" s="320" t="str">
        <f t="shared" si="3"/>
        <v>ü</v>
      </c>
    </row>
    <row r="12" spans="1:26" ht="18.75">
      <c r="A12" s="307">
        <f t="shared" si="4"/>
        <v>5</v>
      </c>
      <c r="B12" s="307">
        <v>1</v>
      </c>
      <c r="C12" s="571"/>
      <c r="D12" s="572" t="s">
        <v>1931</v>
      </c>
      <c r="E12" s="573">
        <v>400000</v>
      </c>
      <c r="F12" s="312" t="s">
        <v>1249</v>
      </c>
      <c r="G12" s="313">
        <v>1</v>
      </c>
      <c r="H12" s="314">
        <v>0</v>
      </c>
      <c r="I12" s="314">
        <v>0</v>
      </c>
      <c r="J12" s="314">
        <v>0</v>
      </c>
      <c r="K12" s="315">
        <v>0</v>
      </c>
      <c r="L12" s="313">
        <v>1</v>
      </c>
      <c r="M12" s="314">
        <v>1</v>
      </c>
      <c r="N12" s="315">
        <v>1</v>
      </c>
      <c r="O12" s="313">
        <v>0</v>
      </c>
      <c r="P12" s="314">
        <v>1</v>
      </c>
      <c r="Q12" s="315">
        <v>1</v>
      </c>
      <c r="R12" s="313">
        <v>0</v>
      </c>
      <c r="S12" s="316">
        <v>0</v>
      </c>
      <c r="T12" s="312">
        <v>0</v>
      </c>
      <c r="U12" s="321" t="s">
        <v>190</v>
      </c>
      <c r="V12" s="320" t="str">
        <f t="shared" si="0"/>
        <v/>
      </c>
      <c r="W12" s="320" t="str">
        <f t="shared" si="1"/>
        <v/>
      </c>
      <c r="X12" s="320" t="str">
        <f t="shared" si="2"/>
        <v/>
      </c>
      <c r="Y12" s="320" t="str">
        <f t="shared" si="3"/>
        <v>ü</v>
      </c>
    </row>
    <row r="13" spans="1:26" ht="37.5">
      <c r="A13" s="307">
        <f t="shared" si="4"/>
        <v>6</v>
      </c>
      <c r="B13" s="307">
        <v>1</v>
      </c>
      <c r="C13" s="571"/>
      <c r="D13" s="572" t="s">
        <v>1932</v>
      </c>
      <c r="E13" s="573">
        <v>200000</v>
      </c>
      <c r="F13" s="312" t="s">
        <v>1249</v>
      </c>
      <c r="G13" s="313">
        <v>1</v>
      </c>
      <c r="H13" s="314">
        <v>0</v>
      </c>
      <c r="I13" s="314">
        <v>0</v>
      </c>
      <c r="J13" s="314">
        <v>0</v>
      </c>
      <c r="K13" s="315">
        <v>0</v>
      </c>
      <c r="L13" s="313">
        <v>1</v>
      </c>
      <c r="M13" s="314">
        <v>1</v>
      </c>
      <c r="N13" s="315">
        <v>1</v>
      </c>
      <c r="O13" s="313">
        <v>0</v>
      </c>
      <c r="P13" s="314">
        <v>1</v>
      </c>
      <c r="Q13" s="315">
        <v>1</v>
      </c>
      <c r="R13" s="313">
        <v>0</v>
      </c>
      <c r="S13" s="316">
        <v>0</v>
      </c>
      <c r="T13" s="312">
        <v>0</v>
      </c>
      <c r="U13" s="321" t="s">
        <v>191</v>
      </c>
      <c r="V13" s="320" t="str">
        <f t="shared" si="0"/>
        <v/>
      </c>
      <c r="W13" s="320" t="str">
        <f t="shared" si="1"/>
        <v/>
      </c>
      <c r="X13" s="320" t="str">
        <f t="shared" si="2"/>
        <v/>
      </c>
      <c r="Y13" s="320" t="str">
        <f t="shared" si="3"/>
        <v>ü</v>
      </c>
    </row>
    <row r="14" spans="1:26" ht="18.75">
      <c r="A14" s="307">
        <f t="shared" si="4"/>
        <v>7</v>
      </c>
      <c r="B14" s="307">
        <v>1</v>
      </c>
      <c r="C14" s="571"/>
      <c r="D14" s="572" t="s">
        <v>1933</v>
      </c>
      <c r="E14" s="573">
        <v>3740000</v>
      </c>
      <c r="F14" s="312" t="s">
        <v>1249</v>
      </c>
      <c r="G14" s="313">
        <v>1</v>
      </c>
      <c r="H14" s="314">
        <v>0</v>
      </c>
      <c r="I14" s="314">
        <v>0</v>
      </c>
      <c r="J14" s="314">
        <v>0</v>
      </c>
      <c r="K14" s="315">
        <v>0</v>
      </c>
      <c r="L14" s="313">
        <v>1</v>
      </c>
      <c r="M14" s="314">
        <v>1</v>
      </c>
      <c r="N14" s="315">
        <v>1</v>
      </c>
      <c r="O14" s="313">
        <v>0</v>
      </c>
      <c r="P14" s="314">
        <v>1</v>
      </c>
      <c r="Q14" s="315">
        <v>1</v>
      </c>
      <c r="R14" s="313">
        <v>0</v>
      </c>
      <c r="S14" s="316">
        <v>0</v>
      </c>
      <c r="T14" s="312">
        <v>0</v>
      </c>
      <c r="U14" s="321" t="s">
        <v>191</v>
      </c>
      <c r="V14" s="320" t="str">
        <f t="shared" si="0"/>
        <v/>
      </c>
      <c r="W14" s="320" t="str">
        <f t="shared" si="1"/>
        <v/>
      </c>
      <c r="X14" s="320" t="str">
        <f t="shared" si="2"/>
        <v/>
      </c>
      <c r="Y14" s="320" t="str">
        <f t="shared" si="3"/>
        <v>ü</v>
      </c>
    </row>
    <row r="15" spans="1:26" ht="18.75">
      <c r="A15" s="307">
        <f t="shared" si="4"/>
        <v>8</v>
      </c>
      <c r="B15" s="307">
        <v>1</v>
      </c>
      <c r="C15" s="571"/>
      <c r="D15" s="572" t="s">
        <v>1934</v>
      </c>
      <c r="E15" s="573">
        <v>1500000</v>
      </c>
      <c r="F15" s="312" t="s">
        <v>1249</v>
      </c>
      <c r="G15" s="313">
        <v>1</v>
      </c>
      <c r="H15" s="314">
        <v>0</v>
      </c>
      <c r="I15" s="314">
        <v>0</v>
      </c>
      <c r="J15" s="314">
        <v>0</v>
      </c>
      <c r="K15" s="315">
        <v>0</v>
      </c>
      <c r="L15" s="313">
        <v>1</v>
      </c>
      <c r="M15" s="314">
        <v>1</v>
      </c>
      <c r="N15" s="315">
        <v>1</v>
      </c>
      <c r="O15" s="313">
        <v>0</v>
      </c>
      <c r="P15" s="314">
        <v>1</v>
      </c>
      <c r="Q15" s="315">
        <v>1</v>
      </c>
      <c r="R15" s="313">
        <v>0</v>
      </c>
      <c r="S15" s="316">
        <v>0</v>
      </c>
      <c r="T15" s="312">
        <v>0</v>
      </c>
      <c r="U15" s="574" t="s">
        <v>192</v>
      </c>
      <c r="V15" s="320" t="str">
        <f t="shared" si="0"/>
        <v/>
      </c>
      <c r="W15" s="320" t="str">
        <f t="shared" si="1"/>
        <v/>
      </c>
      <c r="X15" s="320" t="str">
        <f t="shared" si="2"/>
        <v/>
      </c>
      <c r="Y15" s="320" t="str">
        <f t="shared" si="3"/>
        <v>ü</v>
      </c>
    </row>
    <row r="16" spans="1:26" ht="18.75">
      <c r="A16" s="307">
        <f t="shared" si="4"/>
        <v>9</v>
      </c>
      <c r="B16" s="307">
        <v>1</v>
      </c>
      <c r="C16" s="571"/>
      <c r="D16" s="572" t="s">
        <v>1935</v>
      </c>
      <c r="E16" s="573">
        <v>3868000</v>
      </c>
      <c r="F16" s="312" t="s">
        <v>1249</v>
      </c>
      <c r="G16" s="313">
        <v>1</v>
      </c>
      <c r="H16" s="314">
        <v>0</v>
      </c>
      <c r="I16" s="314">
        <v>0</v>
      </c>
      <c r="J16" s="314">
        <v>0</v>
      </c>
      <c r="K16" s="315">
        <v>0</v>
      </c>
      <c r="L16" s="313">
        <v>1</v>
      </c>
      <c r="M16" s="314">
        <v>1</v>
      </c>
      <c r="N16" s="315">
        <v>1</v>
      </c>
      <c r="O16" s="313">
        <v>0</v>
      </c>
      <c r="P16" s="314">
        <v>1</v>
      </c>
      <c r="Q16" s="315">
        <v>1</v>
      </c>
      <c r="R16" s="313">
        <v>0</v>
      </c>
      <c r="S16" s="316">
        <v>0</v>
      </c>
      <c r="T16" s="312">
        <v>0</v>
      </c>
      <c r="U16" s="321" t="s">
        <v>193</v>
      </c>
      <c r="V16" s="320" t="str">
        <f t="shared" si="0"/>
        <v/>
      </c>
      <c r="W16" s="320" t="str">
        <f t="shared" si="1"/>
        <v/>
      </c>
      <c r="X16" s="320" t="str">
        <f t="shared" si="2"/>
        <v/>
      </c>
      <c r="Y16" s="320" t="str">
        <f t="shared" si="3"/>
        <v>ü</v>
      </c>
    </row>
    <row r="17" spans="1:25" ht="37.5">
      <c r="A17" s="307">
        <f t="shared" si="4"/>
        <v>10</v>
      </c>
      <c r="B17" s="307">
        <v>1</v>
      </c>
      <c r="C17" s="571"/>
      <c r="D17" s="572" t="s">
        <v>532</v>
      </c>
      <c r="E17" s="573">
        <v>666000</v>
      </c>
      <c r="F17" s="312" t="s">
        <v>1249</v>
      </c>
      <c r="G17" s="313">
        <v>1</v>
      </c>
      <c r="H17" s="314">
        <v>0</v>
      </c>
      <c r="I17" s="314">
        <v>0</v>
      </c>
      <c r="J17" s="314">
        <v>0</v>
      </c>
      <c r="K17" s="315">
        <v>0</v>
      </c>
      <c r="L17" s="313">
        <v>1</v>
      </c>
      <c r="M17" s="314">
        <v>1</v>
      </c>
      <c r="N17" s="315">
        <v>1</v>
      </c>
      <c r="O17" s="313">
        <v>0</v>
      </c>
      <c r="P17" s="314">
        <v>1</v>
      </c>
      <c r="Q17" s="315">
        <v>1</v>
      </c>
      <c r="R17" s="313">
        <v>0</v>
      </c>
      <c r="S17" s="316">
        <v>0</v>
      </c>
      <c r="T17" s="312">
        <v>0</v>
      </c>
      <c r="U17" s="321" t="s">
        <v>199</v>
      </c>
      <c r="V17" s="320" t="str">
        <f t="shared" si="0"/>
        <v/>
      </c>
      <c r="W17" s="320" t="str">
        <f t="shared" si="1"/>
        <v/>
      </c>
      <c r="X17" s="320" t="str">
        <f t="shared" si="2"/>
        <v/>
      </c>
      <c r="Y17" s="320" t="str">
        <f t="shared" si="3"/>
        <v>ü</v>
      </c>
    </row>
    <row r="18" spans="1:25" ht="18.75">
      <c r="A18" s="307">
        <f t="shared" si="4"/>
        <v>11</v>
      </c>
      <c r="B18" s="307">
        <v>1</v>
      </c>
      <c r="C18" s="571"/>
      <c r="D18" s="572" t="s">
        <v>533</v>
      </c>
      <c r="E18" s="573">
        <v>9902000</v>
      </c>
      <c r="F18" s="312" t="s">
        <v>1249</v>
      </c>
      <c r="G18" s="313">
        <v>1</v>
      </c>
      <c r="H18" s="314">
        <v>0</v>
      </c>
      <c r="I18" s="314">
        <v>0</v>
      </c>
      <c r="J18" s="314">
        <v>0</v>
      </c>
      <c r="K18" s="315">
        <v>0</v>
      </c>
      <c r="L18" s="313">
        <v>1</v>
      </c>
      <c r="M18" s="314">
        <v>1</v>
      </c>
      <c r="N18" s="315">
        <v>1</v>
      </c>
      <c r="O18" s="313">
        <v>0</v>
      </c>
      <c r="P18" s="314">
        <v>1</v>
      </c>
      <c r="Q18" s="315">
        <v>1</v>
      </c>
      <c r="R18" s="313">
        <v>0</v>
      </c>
      <c r="S18" s="316">
        <v>0</v>
      </c>
      <c r="T18" s="312">
        <v>0</v>
      </c>
      <c r="U18" s="321" t="s">
        <v>194</v>
      </c>
      <c r="V18" s="320" t="str">
        <f t="shared" si="0"/>
        <v/>
      </c>
      <c r="W18" s="320" t="str">
        <f t="shared" si="1"/>
        <v/>
      </c>
      <c r="X18" s="320" t="str">
        <f t="shared" si="2"/>
        <v/>
      </c>
      <c r="Y18" s="320" t="str">
        <f t="shared" si="3"/>
        <v>ü</v>
      </c>
    </row>
    <row r="19" spans="1:25" ht="18.75">
      <c r="A19" s="307">
        <f t="shared" si="4"/>
        <v>12</v>
      </c>
      <c r="B19" s="307">
        <v>2</v>
      </c>
      <c r="C19" s="571" t="s">
        <v>1936</v>
      </c>
      <c r="D19" s="572" t="s">
        <v>1937</v>
      </c>
      <c r="E19" s="575">
        <v>300000</v>
      </c>
      <c r="F19" s="307" t="s">
        <v>1249</v>
      </c>
      <c r="G19" s="308">
        <v>1</v>
      </c>
      <c r="H19" s="369">
        <v>0</v>
      </c>
      <c r="I19" s="369">
        <v>0</v>
      </c>
      <c r="J19" s="369">
        <v>0</v>
      </c>
      <c r="K19" s="371">
        <v>0</v>
      </c>
      <c r="L19" s="308">
        <v>1</v>
      </c>
      <c r="M19" s="369">
        <v>1</v>
      </c>
      <c r="N19" s="371">
        <v>1</v>
      </c>
      <c r="O19" s="308">
        <v>0</v>
      </c>
      <c r="P19" s="369">
        <v>1</v>
      </c>
      <c r="Q19" s="371">
        <v>1</v>
      </c>
      <c r="R19" s="308">
        <v>0</v>
      </c>
      <c r="S19" s="372">
        <v>0</v>
      </c>
      <c r="T19" s="307">
        <v>0</v>
      </c>
      <c r="U19" s="335" t="s">
        <v>194</v>
      </c>
      <c r="V19" s="320" t="str">
        <f t="shared" si="0"/>
        <v/>
      </c>
      <c r="W19" s="320" t="str">
        <f t="shared" si="1"/>
        <v/>
      </c>
      <c r="X19" s="320" t="str">
        <f t="shared" si="2"/>
        <v/>
      </c>
      <c r="Y19" s="320" t="str">
        <f t="shared" si="3"/>
        <v>ü</v>
      </c>
    </row>
    <row r="20" spans="1:25" ht="18.75">
      <c r="A20" s="307">
        <f t="shared" si="4"/>
        <v>13</v>
      </c>
      <c r="B20" s="307">
        <v>2</v>
      </c>
      <c r="C20" s="571"/>
      <c r="D20" s="572" t="s">
        <v>1938</v>
      </c>
      <c r="E20" s="575">
        <v>1600000</v>
      </c>
      <c r="F20" s="307" t="s">
        <v>1249</v>
      </c>
      <c r="G20" s="308">
        <v>1</v>
      </c>
      <c r="H20" s="369">
        <v>0</v>
      </c>
      <c r="I20" s="369">
        <v>0</v>
      </c>
      <c r="J20" s="369">
        <v>0</v>
      </c>
      <c r="K20" s="371">
        <v>0</v>
      </c>
      <c r="L20" s="308">
        <v>1</v>
      </c>
      <c r="M20" s="369">
        <v>1</v>
      </c>
      <c r="N20" s="371">
        <v>1</v>
      </c>
      <c r="O20" s="308">
        <v>0</v>
      </c>
      <c r="P20" s="369">
        <v>1</v>
      </c>
      <c r="Q20" s="371">
        <v>1</v>
      </c>
      <c r="R20" s="308">
        <v>0</v>
      </c>
      <c r="S20" s="372">
        <v>0</v>
      </c>
      <c r="T20" s="307">
        <v>0</v>
      </c>
      <c r="U20" s="335" t="s">
        <v>194</v>
      </c>
      <c r="V20" s="320" t="str">
        <f t="shared" si="0"/>
        <v/>
      </c>
      <c r="W20" s="320" t="str">
        <f t="shared" si="1"/>
        <v/>
      </c>
      <c r="X20" s="320" t="str">
        <f t="shared" si="2"/>
        <v/>
      </c>
      <c r="Y20" s="320" t="str">
        <f t="shared" si="3"/>
        <v>ü</v>
      </c>
    </row>
    <row r="21" spans="1:25" ht="18.75">
      <c r="A21" s="307">
        <f t="shared" si="4"/>
        <v>14</v>
      </c>
      <c r="B21" s="307">
        <v>2</v>
      </c>
      <c r="C21" s="571"/>
      <c r="D21" s="572" t="s">
        <v>1939</v>
      </c>
      <c r="E21" s="575">
        <v>500000</v>
      </c>
      <c r="F21" s="307" t="s">
        <v>1250</v>
      </c>
      <c r="G21" s="308">
        <v>1</v>
      </c>
      <c r="H21" s="369">
        <v>1</v>
      </c>
      <c r="I21" s="369">
        <v>0</v>
      </c>
      <c r="J21" s="369">
        <v>0</v>
      </c>
      <c r="K21" s="371">
        <v>0</v>
      </c>
      <c r="L21" s="308">
        <v>1</v>
      </c>
      <c r="M21" s="369">
        <v>1</v>
      </c>
      <c r="N21" s="371">
        <v>1</v>
      </c>
      <c r="O21" s="308">
        <v>0</v>
      </c>
      <c r="P21" s="369">
        <v>1</v>
      </c>
      <c r="Q21" s="371">
        <v>1</v>
      </c>
      <c r="R21" s="308">
        <v>1</v>
      </c>
      <c r="S21" s="372">
        <v>1</v>
      </c>
      <c r="T21" s="307">
        <v>1</v>
      </c>
      <c r="U21" s="423" t="s">
        <v>195</v>
      </c>
      <c r="V21" s="320" t="str">
        <f t="shared" si="0"/>
        <v>ü</v>
      </c>
      <c r="W21" s="320" t="str">
        <f t="shared" si="1"/>
        <v/>
      </c>
      <c r="X21" s="320" t="str">
        <f t="shared" si="2"/>
        <v/>
      </c>
      <c r="Y21" s="320" t="str">
        <f t="shared" si="3"/>
        <v/>
      </c>
    </row>
    <row r="22" spans="1:25" ht="37.5">
      <c r="A22" s="307">
        <f t="shared" si="4"/>
        <v>15</v>
      </c>
      <c r="B22" s="307">
        <v>2</v>
      </c>
      <c r="C22" s="571"/>
      <c r="D22" s="576" t="s">
        <v>1940</v>
      </c>
      <c r="E22" s="577">
        <v>250000</v>
      </c>
      <c r="F22" s="312" t="s">
        <v>1250</v>
      </c>
      <c r="G22" s="313">
        <v>1</v>
      </c>
      <c r="H22" s="314">
        <v>1</v>
      </c>
      <c r="I22" s="314">
        <v>0</v>
      </c>
      <c r="J22" s="314">
        <v>0</v>
      </c>
      <c r="K22" s="315">
        <v>0</v>
      </c>
      <c r="L22" s="313">
        <v>1</v>
      </c>
      <c r="M22" s="314">
        <v>1</v>
      </c>
      <c r="N22" s="315">
        <v>1</v>
      </c>
      <c r="O22" s="313">
        <v>0</v>
      </c>
      <c r="P22" s="314">
        <v>1</v>
      </c>
      <c r="Q22" s="315">
        <v>1</v>
      </c>
      <c r="R22" s="313">
        <v>1</v>
      </c>
      <c r="S22" s="316">
        <v>1</v>
      </c>
      <c r="T22" s="312">
        <v>1</v>
      </c>
      <c r="U22" s="574" t="s">
        <v>198</v>
      </c>
      <c r="V22" s="320" t="str">
        <f t="shared" si="0"/>
        <v>ü</v>
      </c>
      <c r="W22" s="320" t="str">
        <f t="shared" si="1"/>
        <v/>
      </c>
      <c r="X22" s="320" t="str">
        <f t="shared" si="2"/>
        <v/>
      </c>
      <c r="Y22" s="320" t="str">
        <f t="shared" si="3"/>
        <v/>
      </c>
    </row>
    <row r="23" spans="1:25" ht="18.75">
      <c r="A23" s="307">
        <f t="shared" si="4"/>
        <v>16</v>
      </c>
      <c r="B23" s="307">
        <v>2</v>
      </c>
      <c r="C23" s="571"/>
      <c r="D23" s="572" t="s">
        <v>1941</v>
      </c>
      <c r="E23" s="573">
        <v>917400</v>
      </c>
      <c r="F23" s="312" t="s">
        <v>1249</v>
      </c>
      <c r="G23" s="313">
        <v>1</v>
      </c>
      <c r="H23" s="314">
        <v>0</v>
      </c>
      <c r="I23" s="314">
        <v>0</v>
      </c>
      <c r="J23" s="314">
        <v>0</v>
      </c>
      <c r="K23" s="315">
        <v>0</v>
      </c>
      <c r="L23" s="313">
        <v>1</v>
      </c>
      <c r="M23" s="314">
        <v>1</v>
      </c>
      <c r="N23" s="315">
        <v>1</v>
      </c>
      <c r="O23" s="313">
        <v>0</v>
      </c>
      <c r="P23" s="314">
        <v>1</v>
      </c>
      <c r="Q23" s="315">
        <v>1</v>
      </c>
      <c r="R23" s="313">
        <v>0</v>
      </c>
      <c r="S23" s="316">
        <v>0</v>
      </c>
      <c r="T23" s="312">
        <v>0</v>
      </c>
      <c r="U23" s="321" t="s">
        <v>199</v>
      </c>
      <c r="V23" s="320" t="str">
        <f t="shared" si="0"/>
        <v/>
      </c>
      <c r="W23" s="320" t="str">
        <f t="shared" si="1"/>
        <v/>
      </c>
      <c r="X23" s="320" t="str">
        <f t="shared" si="2"/>
        <v/>
      </c>
      <c r="Y23" s="320" t="str">
        <f t="shared" si="3"/>
        <v>ü</v>
      </c>
    </row>
    <row r="24" spans="1:25" ht="18.75">
      <c r="A24" s="307">
        <f t="shared" si="4"/>
        <v>17</v>
      </c>
      <c r="B24" s="307">
        <v>2</v>
      </c>
      <c r="C24" s="571"/>
      <c r="D24" s="572" t="s">
        <v>1942</v>
      </c>
      <c r="E24" s="573">
        <v>600000</v>
      </c>
      <c r="F24" s="312" t="s">
        <v>1249</v>
      </c>
      <c r="G24" s="313">
        <v>1</v>
      </c>
      <c r="H24" s="314">
        <v>0</v>
      </c>
      <c r="I24" s="314">
        <v>0</v>
      </c>
      <c r="J24" s="314">
        <v>0</v>
      </c>
      <c r="K24" s="315">
        <v>0</v>
      </c>
      <c r="L24" s="313">
        <v>1</v>
      </c>
      <c r="M24" s="314">
        <v>1</v>
      </c>
      <c r="N24" s="315">
        <v>1</v>
      </c>
      <c r="O24" s="313">
        <v>0</v>
      </c>
      <c r="P24" s="314">
        <v>1</v>
      </c>
      <c r="Q24" s="315">
        <v>1</v>
      </c>
      <c r="R24" s="313">
        <v>0</v>
      </c>
      <c r="S24" s="316">
        <v>0</v>
      </c>
      <c r="T24" s="312">
        <v>0</v>
      </c>
      <c r="U24" s="321" t="s">
        <v>194</v>
      </c>
      <c r="V24" s="320" t="str">
        <f t="shared" si="0"/>
        <v/>
      </c>
      <c r="W24" s="320" t="str">
        <f t="shared" si="1"/>
        <v/>
      </c>
      <c r="X24" s="320" t="str">
        <f t="shared" si="2"/>
        <v/>
      </c>
      <c r="Y24" s="320" t="str">
        <f t="shared" si="3"/>
        <v>ü</v>
      </c>
    </row>
    <row r="25" spans="1:25" ht="18.75">
      <c r="A25" s="307">
        <f t="shared" si="4"/>
        <v>18</v>
      </c>
      <c r="B25" s="307">
        <v>2</v>
      </c>
      <c r="C25" s="571"/>
      <c r="D25" s="572" t="s">
        <v>1943</v>
      </c>
      <c r="E25" s="573">
        <v>300000</v>
      </c>
      <c r="F25" s="312" t="s">
        <v>1249</v>
      </c>
      <c r="G25" s="313">
        <v>1</v>
      </c>
      <c r="H25" s="314">
        <v>0</v>
      </c>
      <c r="I25" s="314">
        <v>0</v>
      </c>
      <c r="J25" s="314">
        <v>0</v>
      </c>
      <c r="K25" s="315">
        <v>0</v>
      </c>
      <c r="L25" s="313">
        <v>1</v>
      </c>
      <c r="M25" s="314">
        <v>1</v>
      </c>
      <c r="N25" s="315">
        <v>1</v>
      </c>
      <c r="O25" s="313">
        <v>0</v>
      </c>
      <c r="P25" s="314">
        <v>1</v>
      </c>
      <c r="Q25" s="315">
        <v>1</v>
      </c>
      <c r="R25" s="313">
        <v>0</v>
      </c>
      <c r="S25" s="316">
        <v>0</v>
      </c>
      <c r="T25" s="312">
        <v>0</v>
      </c>
      <c r="U25" s="321" t="s">
        <v>197</v>
      </c>
      <c r="V25" s="320" t="str">
        <f t="shared" si="0"/>
        <v/>
      </c>
      <c r="W25" s="320" t="str">
        <f t="shared" si="1"/>
        <v/>
      </c>
      <c r="X25" s="320" t="str">
        <f t="shared" si="2"/>
        <v/>
      </c>
      <c r="Y25" s="320" t="str">
        <f t="shared" si="3"/>
        <v>ü</v>
      </c>
    </row>
    <row r="26" spans="1:25" ht="18.75">
      <c r="A26" s="307">
        <f t="shared" si="4"/>
        <v>19</v>
      </c>
      <c r="B26" s="307">
        <v>2</v>
      </c>
      <c r="C26" s="571"/>
      <c r="D26" s="572" t="s">
        <v>1944</v>
      </c>
      <c r="E26" s="573">
        <v>3000000</v>
      </c>
      <c r="F26" s="312" t="s">
        <v>1250</v>
      </c>
      <c r="G26" s="313">
        <v>1</v>
      </c>
      <c r="H26" s="314">
        <v>1</v>
      </c>
      <c r="I26" s="314">
        <v>0</v>
      </c>
      <c r="J26" s="314">
        <v>0</v>
      </c>
      <c r="K26" s="315">
        <v>0</v>
      </c>
      <c r="L26" s="313">
        <v>1</v>
      </c>
      <c r="M26" s="314">
        <v>1</v>
      </c>
      <c r="N26" s="315">
        <v>1</v>
      </c>
      <c r="O26" s="313">
        <v>0</v>
      </c>
      <c r="P26" s="314">
        <v>1</v>
      </c>
      <c r="Q26" s="315">
        <v>1</v>
      </c>
      <c r="R26" s="313">
        <v>1</v>
      </c>
      <c r="S26" s="316">
        <v>1</v>
      </c>
      <c r="T26" s="312">
        <v>1</v>
      </c>
      <c r="U26" s="574" t="s">
        <v>196</v>
      </c>
      <c r="V26" s="320" t="str">
        <f t="shared" si="0"/>
        <v>ü</v>
      </c>
      <c r="W26" s="320" t="str">
        <f t="shared" si="1"/>
        <v/>
      </c>
      <c r="X26" s="320" t="str">
        <f t="shared" si="2"/>
        <v/>
      </c>
      <c r="Y26" s="320" t="str">
        <f t="shared" si="3"/>
        <v/>
      </c>
    </row>
    <row r="27" spans="1:25" ht="32.25">
      <c r="A27" s="307">
        <f t="shared" si="4"/>
        <v>20</v>
      </c>
      <c r="B27" s="307">
        <v>2</v>
      </c>
      <c r="C27" s="571"/>
      <c r="D27" s="572" t="s">
        <v>1945</v>
      </c>
      <c r="E27" s="573">
        <v>1000000</v>
      </c>
      <c r="F27" s="312" t="s">
        <v>1250</v>
      </c>
      <c r="G27" s="313">
        <v>1</v>
      </c>
      <c r="H27" s="314">
        <v>1</v>
      </c>
      <c r="I27" s="314">
        <v>0</v>
      </c>
      <c r="J27" s="314">
        <v>0</v>
      </c>
      <c r="K27" s="315">
        <v>0</v>
      </c>
      <c r="L27" s="313">
        <v>1</v>
      </c>
      <c r="M27" s="314">
        <v>1</v>
      </c>
      <c r="N27" s="315">
        <v>1</v>
      </c>
      <c r="O27" s="313">
        <v>0</v>
      </c>
      <c r="P27" s="314">
        <v>1</v>
      </c>
      <c r="Q27" s="315">
        <v>1</v>
      </c>
      <c r="R27" s="313">
        <v>1</v>
      </c>
      <c r="S27" s="316">
        <v>1</v>
      </c>
      <c r="T27" s="312">
        <v>1</v>
      </c>
      <c r="U27" s="574" t="s">
        <v>202</v>
      </c>
      <c r="V27" s="320" t="str">
        <f t="shared" si="0"/>
        <v>ü</v>
      </c>
      <c r="W27" s="320" t="str">
        <f t="shared" si="1"/>
        <v/>
      </c>
      <c r="X27" s="320" t="str">
        <f t="shared" si="2"/>
        <v/>
      </c>
      <c r="Y27" s="320" t="str">
        <f t="shared" si="3"/>
        <v/>
      </c>
    </row>
    <row r="28" spans="1:25" ht="18.75">
      <c r="A28" s="307">
        <f t="shared" si="4"/>
        <v>21</v>
      </c>
      <c r="B28" s="307">
        <v>2</v>
      </c>
      <c r="C28" s="571"/>
      <c r="D28" s="572" t="s">
        <v>1946</v>
      </c>
      <c r="E28" s="573">
        <v>500000</v>
      </c>
      <c r="F28" s="312" t="s">
        <v>1249</v>
      </c>
      <c r="G28" s="313">
        <v>1</v>
      </c>
      <c r="H28" s="314">
        <v>0</v>
      </c>
      <c r="I28" s="314">
        <v>0</v>
      </c>
      <c r="J28" s="314">
        <v>0</v>
      </c>
      <c r="K28" s="315">
        <v>0</v>
      </c>
      <c r="L28" s="313">
        <v>1</v>
      </c>
      <c r="M28" s="314">
        <v>1</v>
      </c>
      <c r="N28" s="315">
        <v>1</v>
      </c>
      <c r="O28" s="313">
        <v>0</v>
      </c>
      <c r="P28" s="314">
        <v>1</v>
      </c>
      <c r="Q28" s="315">
        <v>0</v>
      </c>
      <c r="R28" s="313">
        <v>0</v>
      </c>
      <c r="S28" s="316">
        <v>0</v>
      </c>
      <c r="T28" s="312">
        <v>0</v>
      </c>
      <c r="U28" s="321" t="s">
        <v>191</v>
      </c>
      <c r="V28" s="320" t="str">
        <f t="shared" si="0"/>
        <v/>
      </c>
      <c r="W28" s="320" t="str">
        <f t="shared" si="1"/>
        <v/>
      </c>
      <c r="X28" s="320" t="str">
        <f t="shared" si="2"/>
        <v/>
      </c>
      <c r="Y28" s="320" t="str">
        <f t="shared" si="3"/>
        <v>ü</v>
      </c>
    </row>
    <row r="29" spans="1:25" ht="18.75">
      <c r="A29" s="307">
        <f t="shared" si="4"/>
        <v>22</v>
      </c>
      <c r="B29" s="307">
        <v>2</v>
      </c>
      <c r="C29" s="571"/>
      <c r="D29" s="572" t="s">
        <v>1947</v>
      </c>
      <c r="E29" s="578">
        <v>4000000</v>
      </c>
      <c r="F29" s="312" t="s">
        <v>1250</v>
      </c>
      <c r="G29" s="313">
        <v>1</v>
      </c>
      <c r="H29" s="314">
        <v>1</v>
      </c>
      <c r="I29" s="314">
        <v>0</v>
      </c>
      <c r="J29" s="314">
        <v>0</v>
      </c>
      <c r="K29" s="315">
        <v>0</v>
      </c>
      <c r="L29" s="313">
        <v>1</v>
      </c>
      <c r="M29" s="314">
        <v>1</v>
      </c>
      <c r="N29" s="315">
        <v>1</v>
      </c>
      <c r="O29" s="313">
        <v>0</v>
      </c>
      <c r="P29" s="314">
        <v>1</v>
      </c>
      <c r="Q29" s="315">
        <v>1</v>
      </c>
      <c r="R29" s="313">
        <v>1</v>
      </c>
      <c r="S29" s="316">
        <v>1</v>
      </c>
      <c r="T29" s="312">
        <v>1</v>
      </c>
      <c r="U29" s="574" t="s">
        <v>201</v>
      </c>
      <c r="V29" s="320" t="str">
        <f t="shared" si="0"/>
        <v>ü</v>
      </c>
      <c r="W29" s="320" t="str">
        <f t="shared" si="1"/>
        <v/>
      </c>
      <c r="X29" s="320" t="str">
        <f t="shared" si="2"/>
        <v/>
      </c>
      <c r="Y29" s="320" t="str">
        <f t="shared" si="3"/>
        <v/>
      </c>
    </row>
    <row r="30" spans="1:25" ht="18.75">
      <c r="A30" s="307">
        <f t="shared" si="4"/>
        <v>23</v>
      </c>
      <c r="B30" s="307">
        <v>2</v>
      </c>
      <c r="C30" s="571"/>
      <c r="D30" s="572" t="s">
        <v>1948</v>
      </c>
      <c r="E30" s="573">
        <v>3500000</v>
      </c>
      <c r="F30" s="312" t="s">
        <v>1250</v>
      </c>
      <c r="G30" s="313">
        <v>1</v>
      </c>
      <c r="H30" s="314">
        <v>1</v>
      </c>
      <c r="I30" s="314">
        <v>0</v>
      </c>
      <c r="J30" s="314">
        <v>0</v>
      </c>
      <c r="K30" s="315">
        <v>0</v>
      </c>
      <c r="L30" s="313">
        <v>1</v>
      </c>
      <c r="M30" s="314">
        <v>1</v>
      </c>
      <c r="N30" s="315">
        <v>1</v>
      </c>
      <c r="O30" s="313">
        <v>0</v>
      </c>
      <c r="P30" s="314">
        <v>1</v>
      </c>
      <c r="Q30" s="315">
        <v>0</v>
      </c>
      <c r="R30" s="313">
        <v>1</v>
      </c>
      <c r="S30" s="316">
        <v>1</v>
      </c>
      <c r="T30" s="312">
        <v>1</v>
      </c>
      <c r="U30" s="574" t="s">
        <v>200</v>
      </c>
      <c r="V30" s="320" t="str">
        <f t="shared" si="0"/>
        <v>ü</v>
      </c>
      <c r="W30" s="320" t="str">
        <f t="shared" si="1"/>
        <v/>
      </c>
      <c r="X30" s="320" t="str">
        <f t="shared" si="2"/>
        <v/>
      </c>
      <c r="Y30" s="320" t="str">
        <f t="shared" si="3"/>
        <v/>
      </c>
    </row>
    <row r="31" spans="1:25" ht="18.75">
      <c r="A31" s="307">
        <f t="shared" si="4"/>
        <v>24</v>
      </c>
      <c r="B31" s="307">
        <v>2</v>
      </c>
      <c r="C31" s="571"/>
      <c r="D31" s="572" t="s">
        <v>2081</v>
      </c>
      <c r="E31" s="573">
        <v>6200000</v>
      </c>
      <c r="F31" s="312" t="s">
        <v>1250</v>
      </c>
      <c r="G31" s="313">
        <v>1</v>
      </c>
      <c r="H31" s="314">
        <v>1</v>
      </c>
      <c r="I31" s="314">
        <v>0</v>
      </c>
      <c r="J31" s="314">
        <v>0</v>
      </c>
      <c r="K31" s="315">
        <v>0</v>
      </c>
      <c r="L31" s="313">
        <v>1</v>
      </c>
      <c r="M31" s="314">
        <v>1</v>
      </c>
      <c r="N31" s="315">
        <v>1</v>
      </c>
      <c r="O31" s="313">
        <v>0</v>
      </c>
      <c r="P31" s="314">
        <v>1</v>
      </c>
      <c r="Q31" s="315">
        <v>1</v>
      </c>
      <c r="R31" s="313">
        <v>1</v>
      </c>
      <c r="S31" s="316">
        <v>1</v>
      </c>
      <c r="T31" s="312">
        <v>1</v>
      </c>
      <c r="U31" s="574" t="s">
        <v>205</v>
      </c>
      <c r="V31" s="320" t="str">
        <f t="shared" si="0"/>
        <v>ü</v>
      </c>
      <c r="W31" s="320" t="str">
        <f t="shared" si="1"/>
        <v/>
      </c>
      <c r="X31" s="320" t="str">
        <f t="shared" si="2"/>
        <v/>
      </c>
      <c r="Y31" s="320" t="str">
        <f t="shared" si="3"/>
        <v/>
      </c>
    </row>
    <row r="32" spans="1:25" ht="18.75">
      <c r="A32" s="307">
        <f t="shared" si="4"/>
        <v>25</v>
      </c>
      <c r="B32" s="307">
        <v>2</v>
      </c>
      <c r="C32" s="571"/>
      <c r="D32" s="572" t="s">
        <v>2082</v>
      </c>
      <c r="E32" s="577">
        <v>125000</v>
      </c>
      <c r="F32" s="312" t="s">
        <v>1249</v>
      </c>
      <c r="G32" s="313">
        <v>1</v>
      </c>
      <c r="H32" s="314">
        <v>0</v>
      </c>
      <c r="I32" s="314">
        <v>0</v>
      </c>
      <c r="J32" s="314">
        <v>0</v>
      </c>
      <c r="K32" s="315">
        <v>0</v>
      </c>
      <c r="L32" s="313">
        <v>1</v>
      </c>
      <c r="M32" s="314">
        <v>1</v>
      </c>
      <c r="N32" s="315">
        <v>1</v>
      </c>
      <c r="O32" s="313">
        <v>0</v>
      </c>
      <c r="P32" s="314">
        <v>1</v>
      </c>
      <c r="Q32" s="315">
        <v>1</v>
      </c>
      <c r="R32" s="313">
        <v>0</v>
      </c>
      <c r="S32" s="316">
        <v>0</v>
      </c>
      <c r="T32" s="312">
        <v>0</v>
      </c>
      <c r="U32" s="321" t="s">
        <v>199</v>
      </c>
      <c r="V32" s="320" t="str">
        <f t="shared" si="0"/>
        <v/>
      </c>
      <c r="W32" s="320" t="str">
        <f t="shared" si="1"/>
        <v/>
      </c>
      <c r="X32" s="320" t="str">
        <f t="shared" si="2"/>
        <v/>
      </c>
      <c r="Y32" s="320" t="str">
        <f t="shared" si="3"/>
        <v>ü</v>
      </c>
    </row>
    <row r="33" spans="1:25" ht="46.5">
      <c r="A33" s="307">
        <f t="shared" si="4"/>
        <v>26</v>
      </c>
      <c r="B33" s="307">
        <v>2</v>
      </c>
      <c r="C33" s="571"/>
      <c r="D33" s="572" t="s">
        <v>2083</v>
      </c>
      <c r="E33" s="573">
        <v>30000000</v>
      </c>
      <c r="F33" s="312" t="s">
        <v>1248</v>
      </c>
      <c r="G33" s="313">
        <v>1</v>
      </c>
      <c r="H33" s="314">
        <v>1</v>
      </c>
      <c r="I33" s="314">
        <v>1</v>
      </c>
      <c r="J33" s="314">
        <v>0</v>
      </c>
      <c r="K33" s="315">
        <v>0</v>
      </c>
      <c r="L33" s="313">
        <v>1</v>
      </c>
      <c r="M33" s="314">
        <v>1</v>
      </c>
      <c r="N33" s="315">
        <v>1</v>
      </c>
      <c r="O33" s="313">
        <v>0</v>
      </c>
      <c r="P33" s="314">
        <v>1</v>
      </c>
      <c r="Q33" s="315">
        <v>1</v>
      </c>
      <c r="R33" s="313">
        <v>1</v>
      </c>
      <c r="S33" s="316">
        <v>1</v>
      </c>
      <c r="T33" s="312">
        <v>1</v>
      </c>
      <c r="U33" s="574" t="s">
        <v>203</v>
      </c>
      <c r="V33" s="320" t="str">
        <f t="shared" si="0"/>
        <v/>
      </c>
      <c r="W33" s="320" t="str">
        <f t="shared" si="1"/>
        <v>ü</v>
      </c>
      <c r="X33" s="320" t="str">
        <f t="shared" si="2"/>
        <v/>
      </c>
      <c r="Y33" s="320" t="str">
        <f t="shared" si="3"/>
        <v/>
      </c>
    </row>
    <row r="34" spans="1:25" ht="18.75">
      <c r="A34" s="307">
        <f t="shared" si="4"/>
        <v>27</v>
      </c>
      <c r="B34" s="307">
        <v>2</v>
      </c>
      <c r="C34" s="571"/>
      <c r="D34" s="572" t="s">
        <v>2084</v>
      </c>
      <c r="E34" s="573">
        <v>3000000</v>
      </c>
      <c r="F34" s="312" t="s">
        <v>1249</v>
      </c>
      <c r="G34" s="313">
        <v>1</v>
      </c>
      <c r="H34" s="314">
        <v>0</v>
      </c>
      <c r="I34" s="314">
        <v>0</v>
      </c>
      <c r="J34" s="314">
        <v>0</v>
      </c>
      <c r="K34" s="315">
        <v>0</v>
      </c>
      <c r="L34" s="313">
        <v>1</v>
      </c>
      <c r="M34" s="314">
        <v>1</v>
      </c>
      <c r="N34" s="315">
        <v>1</v>
      </c>
      <c r="O34" s="313">
        <v>0</v>
      </c>
      <c r="P34" s="314">
        <v>1</v>
      </c>
      <c r="Q34" s="315">
        <v>0</v>
      </c>
      <c r="R34" s="313">
        <v>0</v>
      </c>
      <c r="S34" s="316">
        <v>0</v>
      </c>
      <c r="T34" s="312">
        <v>0</v>
      </c>
      <c r="U34" s="321" t="s">
        <v>194</v>
      </c>
      <c r="V34" s="320" t="str">
        <f t="shared" si="0"/>
        <v/>
      </c>
      <c r="W34" s="320" t="str">
        <f t="shared" si="1"/>
        <v/>
      </c>
      <c r="X34" s="320" t="str">
        <f t="shared" si="2"/>
        <v/>
      </c>
      <c r="Y34" s="320" t="str">
        <f t="shared" si="3"/>
        <v>ü</v>
      </c>
    </row>
    <row r="35" spans="1:25" ht="18.75">
      <c r="A35" s="307">
        <f t="shared" si="4"/>
        <v>28</v>
      </c>
      <c r="B35" s="307">
        <v>2</v>
      </c>
      <c r="C35" s="571"/>
      <c r="D35" s="572" t="s">
        <v>981</v>
      </c>
      <c r="E35" s="573">
        <v>3500000</v>
      </c>
      <c r="F35" s="312" t="s">
        <v>1250</v>
      </c>
      <c r="G35" s="313">
        <v>1</v>
      </c>
      <c r="H35" s="314">
        <v>1</v>
      </c>
      <c r="I35" s="314">
        <v>0</v>
      </c>
      <c r="J35" s="314">
        <v>0</v>
      </c>
      <c r="K35" s="315">
        <v>0</v>
      </c>
      <c r="L35" s="313">
        <v>1</v>
      </c>
      <c r="M35" s="314">
        <v>1</v>
      </c>
      <c r="N35" s="315">
        <v>1</v>
      </c>
      <c r="O35" s="313">
        <v>0</v>
      </c>
      <c r="P35" s="314">
        <v>1</v>
      </c>
      <c r="Q35" s="315">
        <v>1</v>
      </c>
      <c r="R35" s="313">
        <v>1</v>
      </c>
      <c r="S35" s="316">
        <v>1</v>
      </c>
      <c r="T35" s="312">
        <v>1</v>
      </c>
      <c r="U35" s="574" t="s">
        <v>206</v>
      </c>
      <c r="V35" s="320" t="str">
        <f t="shared" si="0"/>
        <v>ü</v>
      </c>
      <c r="W35" s="320" t="str">
        <f t="shared" si="1"/>
        <v/>
      </c>
      <c r="X35" s="320" t="str">
        <f t="shared" si="2"/>
        <v/>
      </c>
      <c r="Y35" s="320" t="str">
        <f t="shared" si="3"/>
        <v/>
      </c>
    </row>
    <row r="36" spans="1:25" ht="18.75">
      <c r="A36" s="307">
        <f t="shared" si="4"/>
        <v>29</v>
      </c>
      <c r="B36" s="307">
        <v>2</v>
      </c>
      <c r="C36" s="571"/>
      <c r="D36" s="572" t="s">
        <v>982</v>
      </c>
      <c r="E36" s="573">
        <v>2000000</v>
      </c>
      <c r="F36" s="312" t="s">
        <v>1250</v>
      </c>
      <c r="G36" s="313">
        <v>1</v>
      </c>
      <c r="H36" s="314">
        <v>1</v>
      </c>
      <c r="I36" s="314">
        <v>0</v>
      </c>
      <c r="J36" s="314">
        <v>0</v>
      </c>
      <c r="K36" s="315">
        <v>0</v>
      </c>
      <c r="L36" s="313">
        <v>1</v>
      </c>
      <c r="M36" s="314">
        <v>1</v>
      </c>
      <c r="N36" s="315">
        <v>1</v>
      </c>
      <c r="O36" s="313">
        <v>0</v>
      </c>
      <c r="P36" s="314">
        <v>1</v>
      </c>
      <c r="Q36" s="315">
        <v>1</v>
      </c>
      <c r="R36" s="313">
        <v>1</v>
      </c>
      <c r="S36" s="316">
        <v>1</v>
      </c>
      <c r="T36" s="312">
        <v>1</v>
      </c>
      <c r="U36" s="574" t="s">
        <v>206</v>
      </c>
      <c r="V36" s="320" t="str">
        <f t="shared" si="0"/>
        <v>ü</v>
      </c>
      <c r="W36" s="320" t="str">
        <f t="shared" si="1"/>
        <v/>
      </c>
      <c r="X36" s="320" t="str">
        <f t="shared" si="2"/>
        <v/>
      </c>
      <c r="Y36" s="320" t="str">
        <f t="shared" si="3"/>
        <v/>
      </c>
    </row>
    <row r="37" spans="1:25" ht="18.75">
      <c r="A37" s="307">
        <f t="shared" si="4"/>
        <v>30</v>
      </c>
      <c r="B37" s="307">
        <v>2</v>
      </c>
      <c r="C37" s="571"/>
      <c r="D37" s="572" t="s">
        <v>983</v>
      </c>
      <c r="E37" s="573">
        <v>2505000</v>
      </c>
      <c r="F37" s="312" t="s">
        <v>1249</v>
      </c>
      <c r="G37" s="313">
        <v>1</v>
      </c>
      <c r="H37" s="314">
        <v>0</v>
      </c>
      <c r="I37" s="314">
        <v>0</v>
      </c>
      <c r="J37" s="314">
        <v>0</v>
      </c>
      <c r="K37" s="315">
        <v>0</v>
      </c>
      <c r="L37" s="313">
        <v>1</v>
      </c>
      <c r="M37" s="314">
        <v>1</v>
      </c>
      <c r="N37" s="315">
        <v>1</v>
      </c>
      <c r="O37" s="313">
        <v>0</v>
      </c>
      <c r="P37" s="314">
        <v>1</v>
      </c>
      <c r="Q37" s="315">
        <v>1</v>
      </c>
      <c r="R37" s="313">
        <v>0</v>
      </c>
      <c r="S37" s="316">
        <v>0</v>
      </c>
      <c r="T37" s="312">
        <v>0</v>
      </c>
      <c r="U37" s="321" t="s">
        <v>1664</v>
      </c>
      <c r="V37" s="320" t="str">
        <f t="shared" si="0"/>
        <v/>
      </c>
      <c r="W37" s="320" t="str">
        <f t="shared" si="1"/>
        <v/>
      </c>
      <c r="X37" s="320" t="str">
        <f t="shared" si="2"/>
        <v/>
      </c>
      <c r="Y37" s="320" t="str">
        <f t="shared" si="3"/>
        <v>ü</v>
      </c>
    </row>
    <row r="38" spans="1:25" ht="32.25">
      <c r="A38" s="307">
        <f t="shared" si="4"/>
        <v>31</v>
      </c>
      <c r="B38" s="307">
        <v>2</v>
      </c>
      <c r="C38" s="571"/>
      <c r="D38" s="572" t="s">
        <v>984</v>
      </c>
      <c r="E38" s="573">
        <v>25000000</v>
      </c>
      <c r="F38" s="312" t="s">
        <v>1248</v>
      </c>
      <c r="G38" s="313">
        <v>1</v>
      </c>
      <c r="H38" s="314">
        <v>1</v>
      </c>
      <c r="I38" s="314">
        <v>1</v>
      </c>
      <c r="J38" s="314">
        <v>0</v>
      </c>
      <c r="K38" s="315">
        <v>0</v>
      </c>
      <c r="L38" s="313">
        <v>1</v>
      </c>
      <c r="M38" s="314">
        <v>1</v>
      </c>
      <c r="N38" s="315">
        <v>1</v>
      </c>
      <c r="O38" s="313">
        <v>0</v>
      </c>
      <c r="P38" s="314">
        <v>1</v>
      </c>
      <c r="Q38" s="315">
        <v>1</v>
      </c>
      <c r="R38" s="313">
        <v>1</v>
      </c>
      <c r="S38" s="316">
        <v>1</v>
      </c>
      <c r="T38" s="312">
        <v>1</v>
      </c>
      <c r="U38" s="574" t="s">
        <v>204</v>
      </c>
      <c r="V38" s="320" t="str">
        <f t="shared" si="0"/>
        <v/>
      </c>
      <c r="W38" s="320" t="str">
        <f t="shared" si="1"/>
        <v>ü</v>
      </c>
      <c r="X38" s="320" t="str">
        <f t="shared" si="2"/>
        <v/>
      </c>
      <c r="Y38" s="320" t="str">
        <f t="shared" si="3"/>
        <v/>
      </c>
    </row>
    <row r="39" spans="1:25" ht="18.75">
      <c r="A39" s="307">
        <f t="shared" si="4"/>
        <v>32</v>
      </c>
      <c r="B39" s="307">
        <v>2</v>
      </c>
      <c r="C39" s="571"/>
      <c r="D39" s="572" t="s">
        <v>985</v>
      </c>
      <c r="E39" s="573">
        <v>920000</v>
      </c>
      <c r="F39" s="312" t="s">
        <v>1249</v>
      </c>
      <c r="G39" s="313">
        <v>1</v>
      </c>
      <c r="H39" s="314">
        <v>0</v>
      </c>
      <c r="I39" s="314">
        <v>0</v>
      </c>
      <c r="J39" s="314">
        <v>0</v>
      </c>
      <c r="K39" s="315">
        <v>0</v>
      </c>
      <c r="L39" s="313">
        <v>1</v>
      </c>
      <c r="M39" s="314">
        <v>1</v>
      </c>
      <c r="N39" s="315">
        <v>1</v>
      </c>
      <c r="O39" s="313">
        <v>0</v>
      </c>
      <c r="P39" s="314">
        <v>1</v>
      </c>
      <c r="Q39" s="315">
        <v>1</v>
      </c>
      <c r="R39" s="313">
        <v>0</v>
      </c>
      <c r="S39" s="316">
        <v>0</v>
      </c>
      <c r="T39" s="312">
        <v>0</v>
      </c>
      <c r="U39" s="321" t="s">
        <v>194</v>
      </c>
      <c r="V39" s="320" t="str">
        <f t="shared" si="0"/>
        <v/>
      </c>
      <c r="W39" s="320" t="str">
        <f t="shared" si="1"/>
        <v/>
      </c>
      <c r="X39" s="320" t="str">
        <f t="shared" si="2"/>
        <v/>
      </c>
      <c r="Y39" s="320" t="str">
        <f t="shared" si="3"/>
        <v>ü</v>
      </c>
    </row>
    <row r="40" spans="1:25" ht="18.75">
      <c r="A40" s="307">
        <f t="shared" si="4"/>
        <v>33</v>
      </c>
      <c r="B40" s="307">
        <v>2</v>
      </c>
      <c r="C40" s="571"/>
      <c r="D40" s="572" t="s">
        <v>986</v>
      </c>
      <c r="E40" s="573">
        <v>8500000</v>
      </c>
      <c r="F40" s="312" t="s">
        <v>1249</v>
      </c>
      <c r="G40" s="313">
        <v>1</v>
      </c>
      <c r="H40" s="314">
        <v>0</v>
      </c>
      <c r="I40" s="314">
        <v>0</v>
      </c>
      <c r="J40" s="314">
        <v>0</v>
      </c>
      <c r="K40" s="315">
        <v>0</v>
      </c>
      <c r="L40" s="313">
        <v>1</v>
      </c>
      <c r="M40" s="314">
        <v>1</v>
      </c>
      <c r="N40" s="315">
        <v>1</v>
      </c>
      <c r="O40" s="313">
        <v>0</v>
      </c>
      <c r="P40" s="314">
        <v>1</v>
      </c>
      <c r="Q40" s="315">
        <v>1</v>
      </c>
      <c r="R40" s="313">
        <v>0</v>
      </c>
      <c r="S40" s="316">
        <v>0</v>
      </c>
      <c r="T40" s="312">
        <v>0</v>
      </c>
      <c r="U40" s="321" t="s">
        <v>207</v>
      </c>
      <c r="V40" s="320" t="str">
        <f t="shared" ref="V40:V71" si="5">IF($F40="Y",$Z$4,"")</f>
        <v/>
      </c>
      <c r="W40" s="320" t="str">
        <f t="shared" ref="W40:W71" si="6">IF(F40="F",$Z$4,"")</f>
        <v/>
      </c>
      <c r="X40" s="320" t="str">
        <f t="shared" ref="X40:X71" si="7">IF(F40="L",$Z$4,"")</f>
        <v/>
      </c>
      <c r="Y40" s="320" t="str">
        <f t="shared" ref="Y40:Y71" si="8">IF(F40="N",$Z$4,"")</f>
        <v>ü</v>
      </c>
    </row>
    <row r="41" spans="1:25" ht="18.75">
      <c r="A41" s="307">
        <f t="shared" ref="A41:A72" si="9">A40+1</f>
        <v>34</v>
      </c>
      <c r="B41" s="307">
        <v>2</v>
      </c>
      <c r="C41" s="571"/>
      <c r="D41" s="572" t="s">
        <v>987</v>
      </c>
      <c r="E41" s="573">
        <v>4750000</v>
      </c>
      <c r="F41" s="312" t="s">
        <v>1249</v>
      </c>
      <c r="G41" s="313">
        <v>1</v>
      </c>
      <c r="H41" s="314">
        <v>0</v>
      </c>
      <c r="I41" s="314">
        <v>0</v>
      </c>
      <c r="J41" s="314">
        <v>0</v>
      </c>
      <c r="K41" s="315">
        <v>0</v>
      </c>
      <c r="L41" s="313">
        <v>1</v>
      </c>
      <c r="M41" s="314">
        <v>1</v>
      </c>
      <c r="N41" s="315">
        <v>1</v>
      </c>
      <c r="O41" s="313">
        <v>0</v>
      </c>
      <c r="P41" s="314">
        <v>1</v>
      </c>
      <c r="Q41" s="315">
        <v>1</v>
      </c>
      <c r="R41" s="313">
        <v>0</v>
      </c>
      <c r="S41" s="316">
        <v>0</v>
      </c>
      <c r="T41" s="312">
        <v>0</v>
      </c>
      <c r="U41" s="321" t="s">
        <v>194</v>
      </c>
      <c r="V41" s="320" t="str">
        <f t="shared" si="5"/>
        <v/>
      </c>
      <c r="W41" s="320" t="str">
        <f t="shared" si="6"/>
        <v/>
      </c>
      <c r="X41" s="320" t="str">
        <f t="shared" si="7"/>
        <v/>
      </c>
      <c r="Y41" s="320" t="str">
        <f t="shared" si="8"/>
        <v>ü</v>
      </c>
    </row>
    <row r="42" spans="1:25" ht="18.75">
      <c r="A42" s="307">
        <f t="shared" si="9"/>
        <v>35</v>
      </c>
      <c r="B42" s="307">
        <v>2</v>
      </c>
      <c r="C42" s="571"/>
      <c r="D42" s="572" t="s">
        <v>988</v>
      </c>
      <c r="E42" s="573">
        <v>213600</v>
      </c>
      <c r="F42" s="312" t="s">
        <v>1249</v>
      </c>
      <c r="G42" s="313">
        <v>1</v>
      </c>
      <c r="H42" s="314">
        <v>0</v>
      </c>
      <c r="I42" s="314">
        <v>0</v>
      </c>
      <c r="J42" s="314">
        <v>0</v>
      </c>
      <c r="K42" s="315">
        <v>0</v>
      </c>
      <c r="L42" s="313">
        <v>1</v>
      </c>
      <c r="M42" s="314">
        <v>1</v>
      </c>
      <c r="N42" s="315">
        <v>1</v>
      </c>
      <c r="O42" s="313">
        <v>0</v>
      </c>
      <c r="P42" s="314">
        <v>1</v>
      </c>
      <c r="Q42" s="315">
        <v>1</v>
      </c>
      <c r="R42" s="313">
        <v>0</v>
      </c>
      <c r="S42" s="316">
        <v>0</v>
      </c>
      <c r="T42" s="312">
        <v>0</v>
      </c>
      <c r="U42" s="321" t="s">
        <v>1246</v>
      </c>
      <c r="V42" s="320" t="str">
        <f t="shared" si="5"/>
        <v/>
      </c>
      <c r="W42" s="320" t="str">
        <f t="shared" si="6"/>
        <v/>
      </c>
      <c r="X42" s="320" t="str">
        <f t="shared" si="7"/>
        <v/>
      </c>
      <c r="Y42" s="320" t="str">
        <f t="shared" si="8"/>
        <v>ü</v>
      </c>
    </row>
    <row r="43" spans="1:25" ht="18.75">
      <c r="A43" s="307">
        <f t="shared" si="9"/>
        <v>36</v>
      </c>
      <c r="B43" s="307">
        <v>2</v>
      </c>
      <c r="C43" s="571"/>
      <c r="D43" s="572" t="s">
        <v>989</v>
      </c>
      <c r="E43" s="573">
        <v>35000</v>
      </c>
      <c r="F43" s="312" t="s">
        <v>1249</v>
      </c>
      <c r="G43" s="313">
        <v>1</v>
      </c>
      <c r="H43" s="314">
        <v>0</v>
      </c>
      <c r="I43" s="314">
        <v>0</v>
      </c>
      <c r="J43" s="314">
        <v>0</v>
      </c>
      <c r="K43" s="315">
        <v>0</v>
      </c>
      <c r="L43" s="313">
        <v>1</v>
      </c>
      <c r="M43" s="314">
        <v>1</v>
      </c>
      <c r="N43" s="315">
        <v>1</v>
      </c>
      <c r="O43" s="313">
        <v>0</v>
      </c>
      <c r="P43" s="314">
        <v>1</v>
      </c>
      <c r="Q43" s="315">
        <v>1</v>
      </c>
      <c r="R43" s="313">
        <v>0</v>
      </c>
      <c r="S43" s="316">
        <v>0</v>
      </c>
      <c r="T43" s="312">
        <v>0</v>
      </c>
      <c r="U43" s="321" t="s">
        <v>1246</v>
      </c>
      <c r="V43" s="320" t="str">
        <f t="shared" si="5"/>
        <v/>
      </c>
      <c r="W43" s="320" t="str">
        <f t="shared" si="6"/>
        <v/>
      </c>
      <c r="X43" s="320" t="str">
        <f t="shared" si="7"/>
        <v/>
      </c>
      <c r="Y43" s="320" t="str">
        <f t="shared" si="8"/>
        <v>ü</v>
      </c>
    </row>
    <row r="44" spans="1:25" ht="18.75">
      <c r="A44" s="307">
        <f t="shared" si="9"/>
        <v>37</v>
      </c>
      <c r="B44" s="307">
        <v>2</v>
      </c>
      <c r="C44" s="571"/>
      <c r="D44" s="572" t="s">
        <v>990</v>
      </c>
      <c r="E44" s="573">
        <v>55000</v>
      </c>
      <c r="F44" s="312" t="s">
        <v>1249</v>
      </c>
      <c r="G44" s="313">
        <v>1</v>
      </c>
      <c r="H44" s="314">
        <v>0</v>
      </c>
      <c r="I44" s="314">
        <v>0</v>
      </c>
      <c r="J44" s="314">
        <v>0</v>
      </c>
      <c r="K44" s="315">
        <v>0</v>
      </c>
      <c r="L44" s="313">
        <v>1</v>
      </c>
      <c r="M44" s="314">
        <v>1</v>
      </c>
      <c r="N44" s="315">
        <v>1</v>
      </c>
      <c r="O44" s="313">
        <v>0</v>
      </c>
      <c r="P44" s="314">
        <v>1</v>
      </c>
      <c r="Q44" s="315">
        <v>1</v>
      </c>
      <c r="R44" s="313">
        <v>0</v>
      </c>
      <c r="S44" s="316">
        <v>0</v>
      </c>
      <c r="T44" s="312">
        <v>0</v>
      </c>
      <c r="U44" s="321" t="s">
        <v>1246</v>
      </c>
      <c r="V44" s="320" t="str">
        <f t="shared" si="5"/>
        <v/>
      </c>
      <c r="W44" s="320" t="str">
        <f t="shared" si="6"/>
        <v/>
      </c>
      <c r="X44" s="320" t="str">
        <f t="shared" si="7"/>
        <v/>
      </c>
      <c r="Y44" s="320" t="str">
        <f t="shared" si="8"/>
        <v>ü</v>
      </c>
    </row>
    <row r="45" spans="1:25" ht="18.75">
      <c r="A45" s="307">
        <f t="shared" si="9"/>
        <v>38</v>
      </c>
      <c r="B45" s="307">
        <v>2</v>
      </c>
      <c r="C45" s="571"/>
      <c r="D45" s="572" t="s">
        <v>991</v>
      </c>
      <c r="E45" s="573">
        <v>614000</v>
      </c>
      <c r="F45" s="312" t="s">
        <v>1249</v>
      </c>
      <c r="G45" s="313">
        <v>1</v>
      </c>
      <c r="H45" s="314">
        <v>0</v>
      </c>
      <c r="I45" s="314">
        <v>0</v>
      </c>
      <c r="J45" s="314">
        <v>0</v>
      </c>
      <c r="K45" s="315">
        <v>0</v>
      </c>
      <c r="L45" s="313">
        <v>1</v>
      </c>
      <c r="M45" s="314">
        <v>1</v>
      </c>
      <c r="N45" s="315">
        <v>1</v>
      </c>
      <c r="O45" s="313">
        <v>0</v>
      </c>
      <c r="P45" s="314">
        <v>1</v>
      </c>
      <c r="Q45" s="315">
        <v>1</v>
      </c>
      <c r="R45" s="313">
        <v>0</v>
      </c>
      <c r="S45" s="316">
        <v>0</v>
      </c>
      <c r="T45" s="312">
        <v>0</v>
      </c>
      <c r="U45" s="321" t="s">
        <v>1246</v>
      </c>
      <c r="V45" s="320" t="str">
        <f t="shared" si="5"/>
        <v/>
      </c>
      <c r="W45" s="320" t="str">
        <f t="shared" si="6"/>
        <v/>
      </c>
      <c r="X45" s="320" t="str">
        <f t="shared" si="7"/>
        <v/>
      </c>
      <c r="Y45" s="320" t="str">
        <f t="shared" si="8"/>
        <v>ü</v>
      </c>
    </row>
    <row r="46" spans="1:25" ht="32.25">
      <c r="A46" s="307">
        <f t="shared" si="9"/>
        <v>39</v>
      </c>
      <c r="B46" s="307">
        <v>2</v>
      </c>
      <c r="C46" s="571"/>
      <c r="D46" s="572" t="s">
        <v>992</v>
      </c>
      <c r="E46" s="573">
        <v>2022700</v>
      </c>
      <c r="F46" s="312" t="s">
        <v>1248</v>
      </c>
      <c r="G46" s="313">
        <v>1</v>
      </c>
      <c r="H46" s="314">
        <v>1</v>
      </c>
      <c r="I46" s="314">
        <v>1</v>
      </c>
      <c r="J46" s="314">
        <v>0</v>
      </c>
      <c r="K46" s="315">
        <v>0</v>
      </c>
      <c r="L46" s="313">
        <v>1</v>
      </c>
      <c r="M46" s="314">
        <v>1</v>
      </c>
      <c r="N46" s="315">
        <v>1</v>
      </c>
      <c r="O46" s="313">
        <v>0</v>
      </c>
      <c r="P46" s="314">
        <v>1</v>
      </c>
      <c r="Q46" s="315">
        <v>1</v>
      </c>
      <c r="R46" s="313">
        <v>1</v>
      </c>
      <c r="S46" s="316">
        <v>1</v>
      </c>
      <c r="T46" s="312">
        <v>1</v>
      </c>
      <c r="U46" s="574" t="s">
        <v>204</v>
      </c>
      <c r="V46" s="320" t="str">
        <f t="shared" si="5"/>
        <v/>
      </c>
      <c r="W46" s="320" t="str">
        <f t="shared" si="6"/>
        <v>ü</v>
      </c>
      <c r="X46" s="320" t="str">
        <f t="shared" si="7"/>
        <v/>
      </c>
      <c r="Y46" s="320" t="str">
        <f t="shared" si="8"/>
        <v/>
      </c>
    </row>
    <row r="47" spans="1:25" ht="18.75">
      <c r="A47" s="307">
        <f t="shared" si="9"/>
        <v>40</v>
      </c>
      <c r="B47" s="307">
        <v>2</v>
      </c>
      <c r="C47" s="571"/>
      <c r="D47" s="572" t="s">
        <v>993</v>
      </c>
      <c r="E47" s="573">
        <v>1108000</v>
      </c>
      <c r="F47" s="312" t="s">
        <v>1249</v>
      </c>
      <c r="G47" s="313">
        <v>1</v>
      </c>
      <c r="H47" s="314">
        <v>0</v>
      </c>
      <c r="I47" s="314">
        <v>0</v>
      </c>
      <c r="J47" s="314">
        <v>0</v>
      </c>
      <c r="K47" s="315">
        <v>0</v>
      </c>
      <c r="L47" s="313">
        <v>1</v>
      </c>
      <c r="M47" s="314">
        <v>1</v>
      </c>
      <c r="N47" s="315">
        <v>1</v>
      </c>
      <c r="O47" s="313">
        <v>0</v>
      </c>
      <c r="P47" s="314">
        <v>1</v>
      </c>
      <c r="Q47" s="315">
        <v>1</v>
      </c>
      <c r="R47" s="313">
        <v>0</v>
      </c>
      <c r="S47" s="316">
        <v>0</v>
      </c>
      <c r="T47" s="312">
        <v>0</v>
      </c>
      <c r="U47" s="321" t="s">
        <v>1246</v>
      </c>
      <c r="V47" s="320" t="str">
        <f t="shared" si="5"/>
        <v/>
      </c>
      <c r="W47" s="320" t="str">
        <f t="shared" si="6"/>
        <v/>
      </c>
      <c r="X47" s="320" t="str">
        <f t="shared" si="7"/>
        <v/>
      </c>
      <c r="Y47" s="320" t="str">
        <f t="shared" si="8"/>
        <v>ü</v>
      </c>
    </row>
    <row r="48" spans="1:25" ht="18.75">
      <c r="A48" s="307">
        <f t="shared" si="9"/>
        <v>41</v>
      </c>
      <c r="B48" s="307">
        <v>2</v>
      </c>
      <c r="C48" s="571"/>
      <c r="D48" s="572" t="s">
        <v>994</v>
      </c>
      <c r="E48" s="573">
        <v>2990560</v>
      </c>
      <c r="F48" s="312" t="s">
        <v>1249</v>
      </c>
      <c r="G48" s="313">
        <v>1</v>
      </c>
      <c r="H48" s="314">
        <v>0</v>
      </c>
      <c r="I48" s="314">
        <v>0</v>
      </c>
      <c r="J48" s="314">
        <v>0</v>
      </c>
      <c r="K48" s="315">
        <v>0</v>
      </c>
      <c r="L48" s="313">
        <v>1</v>
      </c>
      <c r="M48" s="314">
        <v>1</v>
      </c>
      <c r="N48" s="315">
        <v>1</v>
      </c>
      <c r="O48" s="313">
        <v>0</v>
      </c>
      <c r="P48" s="314">
        <v>1</v>
      </c>
      <c r="Q48" s="315">
        <v>1</v>
      </c>
      <c r="R48" s="313">
        <v>0</v>
      </c>
      <c r="S48" s="316">
        <v>0</v>
      </c>
      <c r="T48" s="312">
        <v>0</v>
      </c>
      <c r="U48" s="321" t="s">
        <v>208</v>
      </c>
      <c r="V48" s="320" t="str">
        <f t="shared" si="5"/>
        <v/>
      </c>
      <c r="W48" s="320" t="str">
        <f t="shared" si="6"/>
        <v/>
      </c>
      <c r="X48" s="320" t="str">
        <f t="shared" si="7"/>
        <v/>
      </c>
      <c r="Y48" s="320" t="str">
        <f t="shared" si="8"/>
        <v>ü</v>
      </c>
    </row>
    <row r="49" spans="1:25" ht="18.75">
      <c r="A49" s="307">
        <f t="shared" si="9"/>
        <v>42</v>
      </c>
      <c r="B49" s="307">
        <v>2</v>
      </c>
      <c r="C49" s="571"/>
      <c r="D49" s="572" t="s">
        <v>995</v>
      </c>
      <c r="E49" s="573">
        <v>998800</v>
      </c>
      <c r="F49" s="312" t="s">
        <v>1249</v>
      </c>
      <c r="G49" s="313">
        <v>1</v>
      </c>
      <c r="H49" s="314">
        <v>0</v>
      </c>
      <c r="I49" s="314">
        <v>0</v>
      </c>
      <c r="J49" s="314">
        <v>0</v>
      </c>
      <c r="K49" s="315">
        <v>0</v>
      </c>
      <c r="L49" s="313">
        <v>1</v>
      </c>
      <c r="M49" s="314">
        <v>1</v>
      </c>
      <c r="N49" s="315">
        <v>1</v>
      </c>
      <c r="O49" s="313">
        <v>0</v>
      </c>
      <c r="P49" s="314">
        <v>1</v>
      </c>
      <c r="Q49" s="315">
        <v>1</v>
      </c>
      <c r="R49" s="313">
        <v>0</v>
      </c>
      <c r="S49" s="316">
        <v>0</v>
      </c>
      <c r="T49" s="312">
        <v>0</v>
      </c>
      <c r="U49" s="321" t="s">
        <v>208</v>
      </c>
      <c r="V49" s="320" t="str">
        <f t="shared" si="5"/>
        <v/>
      </c>
      <c r="W49" s="320" t="str">
        <f t="shared" si="6"/>
        <v/>
      </c>
      <c r="X49" s="320" t="str">
        <f t="shared" si="7"/>
        <v/>
      </c>
      <c r="Y49" s="320" t="str">
        <f t="shared" si="8"/>
        <v>ü</v>
      </c>
    </row>
    <row r="50" spans="1:25" ht="18.75">
      <c r="A50" s="307">
        <f t="shared" si="9"/>
        <v>43</v>
      </c>
      <c r="B50" s="307">
        <v>2</v>
      </c>
      <c r="C50" s="571"/>
      <c r="D50" s="576" t="s">
        <v>534</v>
      </c>
      <c r="E50" s="577">
        <v>105000</v>
      </c>
      <c r="F50" s="312" t="s">
        <v>1249</v>
      </c>
      <c r="G50" s="313">
        <v>1</v>
      </c>
      <c r="H50" s="314">
        <v>0</v>
      </c>
      <c r="I50" s="314">
        <v>0</v>
      </c>
      <c r="J50" s="314">
        <v>0</v>
      </c>
      <c r="K50" s="315">
        <v>0</v>
      </c>
      <c r="L50" s="313">
        <v>1</v>
      </c>
      <c r="M50" s="314">
        <v>1</v>
      </c>
      <c r="N50" s="315">
        <v>1</v>
      </c>
      <c r="O50" s="313">
        <v>0</v>
      </c>
      <c r="P50" s="314">
        <v>1</v>
      </c>
      <c r="Q50" s="315">
        <v>1</v>
      </c>
      <c r="R50" s="313">
        <v>0</v>
      </c>
      <c r="S50" s="316">
        <v>0</v>
      </c>
      <c r="T50" s="312">
        <v>0</v>
      </c>
      <c r="U50" s="321" t="s">
        <v>1246</v>
      </c>
      <c r="V50" s="320" t="str">
        <f t="shared" si="5"/>
        <v/>
      </c>
      <c r="W50" s="320" t="str">
        <f t="shared" si="6"/>
        <v/>
      </c>
      <c r="X50" s="320" t="str">
        <f t="shared" si="7"/>
        <v/>
      </c>
      <c r="Y50" s="320" t="str">
        <f t="shared" si="8"/>
        <v>ü</v>
      </c>
    </row>
    <row r="51" spans="1:25" ht="18.75">
      <c r="A51" s="307">
        <f t="shared" si="9"/>
        <v>44</v>
      </c>
      <c r="B51" s="307">
        <v>3</v>
      </c>
      <c r="C51" s="571" t="s">
        <v>996</v>
      </c>
      <c r="D51" s="572" t="s">
        <v>997</v>
      </c>
      <c r="E51" s="573">
        <v>14000000</v>
      </c>
      <c r="F51" s="312" t="s">
        <v>1249</v>
      </c>
      <c r="G51" s="313">
        <v>1</v>
      </c>
      <c r="H51" s="314">
        <v>0</v>
      </c>
      <c r="I51" s="314">
        <v>0</v>
      </c>
      <c r="J51" s="314">
        <v>0</v>
      </c>
      <c r="K51" s="315">
        <v>0</v>
      </c>
      <c r="L51" s="313">
        <v>1</v>
      </c>
      <c r="M51" s="314">
        <v>1</v>
      </c>
      <c r="N51" s="315">
        <v>1</v>
      </c>
      <c r="O51" s="313">
        <v>0</v>
      </c>
      <c r="P51" s="314">
        <v>1</v>
      </c>
      <c r="Q51" s="315">
        <v>1</v>
      </c>
      <c r="R51" s="313">
        <v>0</v>
      </c>
      <c r="S51" s="316">
        <v>0</v>
      </c>
      <c r="T51" s="312">
        <v>0</v>
      </c>
      <c r="U51" s="321" t="s">
        <v>210</v>
      </c>
      <c r="V51" s="320" t="str">
        <f t="shared" si="5"/>
        <v/>
      </c>
      <c r="W51" s="320" t="str">
        <f t="shared" si="6"/>
        <v/>
      </c>
      <c r="X51" s="320" t="str">
        <f t="shared" si="7"/>
        <v/>
      </c>
      <c r="Y51" s="320" t="str">
        <f t="shared" si="8"/>
        <v>ü</v>
      </c>
    </row>
    <row r="52" spans="1:25" ht="18.75">
      <c r="A52" s="307">
        <f t="shared" si="9"/>
        <v>45</v>
      </c>
      <c r="B52" s="307">
        <v>3</v>
      </c>
      <c r="C52" s="571"/>
      <c r="D52" s="572" t="s">
        <v>998</v>
      </c>
      <c r="E52" s="573">
        <v>395600</v>
      </c>
      <c r="F52" s="312" t="s">
        <v>1249</v>
      </c>
      <c r="G52" s="313">
        <v>1</v>
      </c>
      <c r="H52" s="314">
        <v>0</v>
      </c>
      <c r="I52" s="314">
        <v>0</v>
      </c>
      <c r="J52" s="314">
        <v>0</v>
      </c>
      <c r="K52" s="315">
        <v>0</v>
      </c>
      <c r="L52" s="313">
        <v>1</v>
      </c>
      <c r="M52" s="314">
        <v>1</v>
      </c>
      <c r="N52" s="315">
        <v>1</v>
      </c>
      <c r="O52" s="313">
        <v>0</v>
      </c>
      <c r="P52" s="314">
        <v>1</v>
      </c>
      <c r="Q52" s="315">
        <v>1</v>
      </c>
      <c r="R52" s="313">
        <v>0</v>
      </c>
      <c r="S52" s="316">
        <v>0</v>
      </c>
      <c r="T52" s="312">
        <v>0</v>
      </c>
      <c r="U52" s="321" t="s">
        <v>1246</v>
      </c>
      <c r="V52" s="320" t="str">
        <f t="shared" si="5"/>
        <v/>
      </c>
      <c r="W52" s="320" t="str">
        <f t="shared" si="6"/>
        <v/>
      </c>
      <c r="X52" s="320" t="str">
        <f t="shared" si="7"/>
        <v/>
      </c>
      <c r="Y52" s="320" t="str">
        <f t="shared" si="8"/>
        <v>ü</v>
      </c>
    </row>
    <row r="53" spans="1:25" ht="18.75">
      <c r="A53" s="307">
        <f t="shared" si="9"/>
        <v>46</v>
      </c>
      <c r="B53" s="307">
        <v>3</v>
      </c>
      <c r="C53" s="571"/>
      <c r="D53" s="572" t="s">
        <v>955</v>
      </c>
      <c r="E53" s="573">
        <v>1235700</v>
      </c>
      <c r="F53" s="312" t="s">
        <v>1250</v>
      </c>
      <c r="G53" s="313">
        <v>1</v>
      </c>
      <c r="H53" s="314">
        <v>1</v>
      </c>
      <c r="I53" s="314">
        <v>0</v>
      </c>
      <c r="J53" s="314">
        <v>0</v>
      </c>
      <c r="K53" s="315">
        <v>0</v>
      </c>
      <c r="L53" s="313">
        <v>1</v>
      </c>
      <c r="M53" s="314">
        <v>1</v>
      </c>
      <c r="N53" s="315">
        <v>1</v>
      </c>
      <c r="O53" s="313">
        <v>0</v>
      </c>
      <c r="P53" s="314">
        <v>1</v>
      </c>
      <c r="Q53" s="315">
        <v>1</v>
      </c>
      <c r="R53" s="313">
        <v>1</v>
      </c>
      <c r="S53" s="316">
        <v>1</v>
      </c>
      <c r="T53" s="312">
        <v>1</v>
      </c>
      <c r="U53" s="574" t="s">
        <v>1113</v>
      </c>
      <c r="V53" s="320" t="str">
        <f t="shared" si="5"/>
        <v>ü</v>
      </c>
      <c r="W53" s="320" t="str">
        <f t="shared" si="6"/>
        <v/>
      </c>
      <c r="X53" s="320" t="str">
        <f t="shared" si="7"/>
        <v/>
      </c>
      <c r="Y53" s="320" t="str">
        <f t="shared" si="8"/>
        <v/>
      </c>
    </row>
    <row r="54" spans="1:25" ht="18.75">
      <c r="A54" s="307">
        <f t="shared" si="9"/>
        <v>47</v>
      </c>
      <c r="B54" s="307">
        <v>3</v>
      </c>
      <c r="C54" s="571"/>
      <c r="D54" s="572" t="s">
        <v>956</v>
      </c>
      <c r="E54" s="573">
        <v>400000</v>
      </c>
      <c r="F54" s="312" t="s">
        <v>1249</v>
      </c>
      <c r="G54" s="313">
        <v>1</v>
      </c>
      <c r="H54" s="314">
        <v>0</v>
      </c>
      <c r="I54" s="314">
        <v>0</v>
      </c>
      <c r="J54" s="314">
        <v>0</v>
      </c>
      <c r="K54" s="315">
        <v>0</v>
      </c>
      <c r="L54" s="313">
        <v>1</v>
      </c>
      <c r="M54" s="314">
        <v>1</v>
      </c>
      <c r="N54" s="315">
        <v>0</v>
      </c>
      <c r="O54" s="313">
        <v>0</v>
      </c>
      <c r="P54" s="314">
        <v>1</v>
      </c>
      <c r="Q54" s="315">
        <v>1</v>
      </c>
      <c r="R54" s="313">
        <v>0</v>
      </c>
      <c r="S54" s="316">
        <v>0</v>
      </c>
      <c r="T54" s="312">
        <v>0</v>
      </c>
      <c r="U54" s="321" t="s">
        <v>211</v>
      </c>
      <c r="V54" s="320" t="str">
        <f t="shared" si="5"/>
        <v/>
      </c>
      <c r="W54" s="320" t="str">
        <f t="shared" si="6"/>
        <v/>
      </c>
      <c r="X54" s="320" t="str">
        <f t="shared" si="7"/>
        <v/>
      </c>
      <c r="Y54" s="320" t="str">
        <f t="shared" si="8"/>
        <v>ü</v>
      </c>
    </row>
    <row r="55" spans="1:25" ht="18.75">
      <c r="A55" s="307">
        <f t="shared" si="9"/>
        <v>48</v>
      </c>
      <c r="B55" s="307">
        <v>3</v>
      </c>
      <c r="C55" s="571"/>
      <c r="D55" s="576" t="s">
        <v>957</v>
      </c>
      <c r="E55" s="577">
        <v>1000000</v>
      </c>
      <c r="F55" s="312" t="s">
        <v>1250</v>
      </c>
      <c r="G55" s="313">
        <v>1</v>
      </c>
      <c r="H55" s="314">
        <v>1</v>
      </c>
      <c r="I55" s="314">
        <v>0</v>
      </c>
      <c r="J55" s="314">
        <v>0</v>
      </c>
      <c r="K55" s="315">
        <v>0</v>
      </c>
      <c r="L55" s="313">
        <v>1</v>
      </c>
      <c r="M55" s="314">
        <v>1</v>
      </c>
      <c r="N55" s="315">
        <v>1</v>
      </c>
      <c r="O55" s="313">
        <v>0</v>
      </c>
      <c r="P55" s="314">
        <v>1</v>
      </c>
      <c r="Q55" s="315">
        <v>1</v>
      </c>
      <c r="R55" s="313">
        <v>1</v>
      </c>
      <c r="S55" s="316">
        <v>1</v>
      </c>
      <c r="T55" s="312">
        <v>1</v>
      </c>
      <c r="U55" s="574" t="s">
        <v>1529</v>
      </c>
      <c r="V55" s="320" t="str">
        <f t="shared" si="5"/>
        <v>ü</v>
      </c>
      <c r="W55" s="320" t="str">
        <f t="shared" si="6"/>
        <v/>
      </c>
      <c r="X55" s="320" t="str">
        <f t="shared" si="7"/>
        <v/>
      </c>
      <c r="Y55" s="320" t="str">
        <f t="shared" si="8"/>
        <v/>
      </c>
    </row>
    <row r="56" spans="1:25" ht="37.5">
      <c r="A56" s="307">
        <f t="shared" si="9"/>
        <v>49</v>
      </c>
      <c r="B56" s="307">
        <v>3</v>
      </c>
      <c r="C56" s="571"/>
      <c r="D56" s="572" t="s">
        <v>958</v>
      </c>
      <c r="E56" s="573">
        <v>225500</v>
      </c>
      <c r="F56" s="312" t="s">
        <v>1250</v>
      </c>
      <c r="G56" s="313">
        <v>1</v>
      </c>
      <c r="H56" s="314">
        <v>1</v>
      </c>
      <c r="I56" s="314">
        <v>0</v>
      </c>
      <c r="J56" s="314">
        <v>0</v>
      </c>
      <c r="K56" s="315">
        <v>0</v>
      </c>
      <c r="L56" s="313">
        <v>1</v>
      </c>
      <c r="M56" s="314">
        <v>1</v>
      </c>
      <c r="N56" s="315">
        <v>1</v>
      </c>
      <c r="O56" s="313">
        <v>0</v>
      </c>
      <c r="P56" s="314">
        <v>1</v>
      </c>
      <c r="Q56" s="315">
        <v>1</v>
      </c>
      <c r="R56" s="313">
        <v>1</v>
      </c>
      <c r="S56" s="316">
        <v>1</v>
      </c>
      <c r="T56" s="312">
        <v>1</v>
      </c>
      <c r="U56" s="574" t="s">
        <v>209</v>
      </c>
      <c r="V56" s="320" t="str">
        <f t="shared" si="5"/>
        <v>ü</v>
      </c>
      <c r="W56" s="320" t="str">
        <f t="shared" si="6"/>
        <v/>
      </c>
      <c r="X56" s="320" t="str">
        <f t="shared" si="7"/>
        <v/>
      </c>
      <c r="Y56" s="320" t="str">
        <f t="shared" si="8"/>
        <v/>
      </c>
    </row>
    <row r="57" spans="1:25" ht="37.5">
      <c r="A57" s="307">
        <f t="shared" si="9"/>
        <v>50</v>
      </c>
      <c r="B57" s="307">
        <v>3</v>
      </c>
      <c r="C57" s="571"/>
      <c r="D57" s="572" t="s">
        <v>959</v>
      </c>
      <c r="E57" s="573">
        <v>4100000</v>
      </c>
      <c r="F57" s="312" t="s">
        <v>1248</v>
      </c>
      <c r="G57" s="313">
        <v>1</v>
      </c>
      <c r="H57" s="314">
        <v>1</v>
      </c>
      <c r="I57" s="314">
        <v>0</v>
      </c>
      <c r="J57" s="314">
        <v>0</v>
      </c>
      <c r="K57" s="315">
        <v>0</v>
      </c>
      <c r="L57" s="313">
        <v>1</v>
      </c>
      <c r="M57" s="314">
        <v>1</v>
      </c>
      <c r="N57" s="315">
        <v>1</v>
      </c>
      <c r="O57" s="313">
        <v>0</v>
      </c>
      <c r="P57" s="314">
        <v>1</v>
      </c>
      <c r="Q57" s="315">
        <v>1</v>
      </c>
      <c r="R57" s="313">
        <v>1</v>
      </c>
      <c r="S57" s="316">
        <v>1</v>
      </c>
      <c r="T57" s="312">
        <v>1</v>
      </c>
      <c r="U57" s="574" t="s">
        <v>204</v>
      </c>
      <c r="V57" s="320" t="str">
        <f t="shared" si="5"/>
        <v/>
      </c>
      <c r="W57" s="320" t="str">
        <f t="shared" si="6"/>
        <v>ü</v>
      </c>
      <c r="X57" s="320" t="str">
        <f t="shared" si="7"/>
        <v/>
      </c>
      <c r="Y57" s="320" t="str">
        <f t="shared" si="8"/>
        <v/>
      </c>
    </row>
    <row r="58" spans="1:25" ht="37.5">
      <c r="A58" s="307">
        <f t="shared" si="9"/>
        <v>51</v>
      </c>
      <c r="B58" s="307">
        <v>3</v>
      </c>
      <c r="C58" s="571"/>
      <c r="D58" s="572" t="s">
        <v>960</v>
      </c>
      <c r="E58" s="573">
        <v>3100000</v>
      </c>
      <c r="F58" s="312" t="s">
        <v>1250</v>
      </c>
      <c r="G58" s="313">
        <v>1</v>
      </c>
      <c r="H58" s="314">
        <v>1</v>
      </c>
      <c r="I58" s="314">
        <v>0</v>
      </c>
      <c r="J58" s="314">
        <v>0</v>
      </c>
      <c r="K58" s="315">
        <v>0</v>
      </c>
      <c r="L58" s="313">
        <v>1</v>
      </c>
      <c r="M58" s="314">
        <v>1</v>
      </c>
      <c r="N58" s="315">
        <v>1</v>
      </c>
      <c r="O58" s="313">
        <v>0</v>
      </c>
      <c r="P58" s="314">
        <v>1</v>
      </c>
      <c r="Q58" s="315">
        <v>1</v>
      </c>
      <c r="R58" s="313">
        <v>1</v>
      </c>
      <c r="S58" s="316">
        <v>1</v>
      </c>
      <c r="T58" s="312">
        <v>1</v>
      </c>
      <c r="U58" s="574" t="s">
        <v>212</v>
      </c>
      <c r="V58" s="320" t="str">
        <f t="shared" si="5"/>
        <v>ü</v>
      </c>
      <c r="W58" s="320" t="str">
        <f t="shared" si="6"/>
        <v/>
      </c>
      <c r="X58" s="320" t="str">
        <f t="shared" si="7"/>
        <v/>
      </c>
      <c r="Y58" s="320" t="str">
        <f t="shared" si="8"/>
        <v/>
      </c>
    </row>
    <row r="59" spans="1:25" ht="32.25">
      <c r="A59" s="307">
        <f t="shared" si="9"/>
        <v>52</v>
      </c>
      <c r="B59" s="307">
        <v>3</v>
      </c>
      <c r="C59" s="571"/>
      <c r="D59" s="572" t="s">
        <v>535</v>
      </c>
      <c r="E59" s="573">
        <v>468684</v>
      </c>
      <c r="F59" s="312" t="s">
        <v>1250</v>
      </c>
      <c r="G59" s="313">
        <v>1</v>
      </c>
      <c r="H59" s="314">
        <v>1</v>
      </c>
      <c r="I59" s="314">
        <v>0</v>
      </c>
      <c r="J59" s="314">
        <v>0</v>
      </c>
      <c r="K59" s="315">
        <v>0</v>
      </c>
      <c r="L59" s="313">
        <v>1</v>
      </c>
      <c r="M59" s="314">
        <v>1</v>
      </c>
      <c r="N59" s="315">
        <v>1</v>
      </c>
      <c r="O59" s="313">
        <v>0</v>
      </c>
      <c r="P59" s="314">
        <v>1</v>
      </c>
      <c r="Q59" s="315">
        <v>1</v>
      </c>
      <c r="R59" s="313">
        <v>1</v>
      </c>
      <c r="S59" s="316">
        <v>1</v>
      </c>
      <c r="T59" s="312">
        <v>1</v>
      </c>
      <c r="U59" s="574" t="s">
        <v>212</v>
      </c>
      <c r="V59" s="320" t="str">
        <f t="shared" si="5"/>
        <v>ü</v>
      </c>
      <c r="W59" s="320" t="str">
        <f t="shared" si="6"/>
        <v/>
      </c>
      <c r="X59" s="320" t="str">
        <f t="shared" si="7"/>
        <v/>
      </c>
      <c r="Y59" s="320" t="str">
        <f t="shared" si="8"/>
        <v/>
      </c>
    </row>
    <row r="60" spans="1:25" ht="18.75">
      <c r="A60" s="307">
        <f t="shared" si="9"/>
        <v>53</v>
      </c>
      <c r="B60" s="307">
        <v>3</v>
      </c>
      <c r="C60" s="571"/>
      <c r="D60" s="576" t="s">
        <v>961</v>
      </c>
      <c r="E60" s="577">
        <v>5000000</v>
      </c>
      <c r="F60" s="312" t="s">
        <v>1249</v>
      </c>
      <c r="G60" s="313">
        <v>1</v>
      </c>
      <c r="H60" s="314">
        <v>0</v>
      </c>
      <c r="I60" s="314">
        <v>0</v>
      </c>
      <c r="J60" s="314">
        <v>0</v>
      </c>
      <c r="K60" s="315">
        <v>0</v>
      </c>
      <c r="L60" s="313">
        <v>1</v>
      </c>
      <c r="M60" s="314">
        <v>1</v>
      </c>
      <c r="N60" s="315">
        <v>1</v>
      </c>
      <c r="O60" s="313">
        <v>0</v>
      </c>
      <c r="P60" s="314">
        <v>1</v>
      </c>
      <c r="Q60" s="315">
        <v>1</v>
      </c>
      <c r="R60" s="313">
        <v>0</v>
      </c>
      <c r="S60" s="316">
        <v>0</v>
      </c>
      <c r="T60" s="312">
        <v>0</v>
      </c>
      <c r="U60" s="321" t="s">
        <v>1246</v>
      </c>
      <c r="V60" s="320" t="str">
        <f t="shared" si="5"/>
        <v/>
      </c>
      <c r="W60" s="320" t="str">
        <f t="shared" si="6"/>
        <v/>
      </c>
      <c r="X60" s="320" t="str">
        <f t="shared" si="7"/>
        <v/>
      </c>
      <c r="Y60" s="320" t="str">
        <f t="shared" si="8"/>
        <v>ü</v>
      </c>
    </row>
    <row r="61" spans="1:25" ht="18.75">
      <c r="A61" s="307">
        <f t="shared" si="9"/>
        <v>54</v>
      </c>
      <c r="B61" s="307">
        <v>3</v>
      </c>
      <c r="C61" s="571"/>
      <c r="D61" s="572" t="s">
        <v>962</v>
      </c>
      <c r="E61" s="573">
        <v>15750000</v>
      </c>
      <c r="F61" s="312" t="s">
        <v>1250</v>
      </c>
      <c r="G61" s="313">
        <v>1</v>
      </c>
      <c r="H61" s="314">
        <v>1</v>
      </c>
      <c r="I61" s="314">
        <v>0</v>
      </c>
      <c r="J61" s="314">
        <v>0</v>
      </c>
      <c r="K61" s="315">
        <v>0</v>
      </c>
      <c r="L61" s="313">
        <v>1</v>
      </c>
      <c r="M61" s="314">
        <v>1</v>
      </c>
      <c r="N61" s="315">
        <v>1</v>
      </c>
      <c r="O61" s="313">
        <v>0</v>
      </c>
      <c r="P61" s="314">
        <v>1</v>
      </c>
      <c r="Q61" s="315">
        <v>1</v>
      </c>
      <c r="R61" s="313">
        <v>1</v>
      </c>
      <c r="S61" s="316">
        <v>1</v>
      </c>
      <c r="T61" s="312">
        <v>1</v>
      </c>
      <c r="U61" s="574" t="s">
        <v>1113</v>
      </c>
      <c r="V61" s="320" t="str">
        <f t="shared" si="5"/>
        <v>ü</v>
      </c>
      <c r="W61" s="320" t="str">
        <f t="shared" si="6"/>
        <v/>
      </c>
      <c r="X61" s="320" t="str">
        <f t="shared" si="7"/>
        <v/>
      </c>
      <c r="Y61" s="320" t="str">
        <f t="shared" si="8"/>
        <v/>
      </c>
    </row>
    <row r="62" spans="1:25" ht="18.75">
      <c r="A62" s="307">
        <f t="shared" si="9"/>
        <v>55</v>
      </c>
      <c r="B62" s="307">
        <v>3</v>
      </c>
      <c r="C62" s="571"/>
      <c r="D62" s="572" t="s">
        <v>963</v>
      </c>
      <c r="E62" s="573">
        <v>450000</v>
      </c>
      <c r="F62" s="312" t="s">
        <v>1250</v>
      </c>
      <c r="G62" s="313">
        <v>1</v>
      </c>
      <c r="H62" s="314">
        <v>1</v>
      </c>
      <c r="I62" s="314">
        <v>0</v>
      </c>
      <c r="J62" s="314">
        <v>0</v>
      </c>
      <c r="K62" s="315">
        <v>0</v>
      </c>
      <c r="L62" s="313">
        <v>1</v>
      </c>
      <c r="M62" s="314">
        <v>1</v>
      </c>
      <c r="N62" s="315">
        <v>1</v>
      </c>
      <c r="O62" s="313">
        <v>0</v>
      </c>
      <c r="P62" s="314">
        <v>1</v>
      </c>
      <c r="Q62" s="315">
        <v>1</v>
      </c>
      <c r="R62" s="313">
        <v>1</v>
      </c>
      <c r="S62" s="316">
        <v>1</v>
      </c>
      <c r="T62" s="312">
        <v>1</v>
      </c>
      <c r="U62" s="574" t="s">
        <v>1113</v>
      </c>
      <c r="V62" s="320" t="str">
        <f t="shared" si="5"/>
        <v>ü</v>
      </c>
      <c r="W62" s="320" t="str">
        <f t="shared" si="6"/>
        <v/>
      </c>
      <c r="X62" s="320" t="str">
        <f t="shared" si="7"/>
        <v/>
      </c>
      <c r="Y62" s="320" t="str">
        <f t="shared" si="8"/>
        <v/>
      </c>
    </row>
    <row r="63" spans="1:25" ht="18.75">
      <c r="A63" s="307">
        <f t="shared" si="9"/>
        <v>56</v>
      </c>
      <c r="B63" s="307">
        <v>3</v>
      </c>
      <c r="C63" s="571"/>
      <c r="D63" s="572" t="s">
        <v>964</v>
      </c>
      <c r="E63" s="573">
        <v>480000</v>
      </c>
      <c r="F63" s="312" t="s">
        <v>1250</v>
      </c>
      <c r="G63" s="313">
        <v>1</v>
      </c>
      <c r="H63" s="314">
        <v>1</v>
      </c>
      <c r="I63" s="314">
        <v>0</v>
      </c>
      <c r="J63" s="314">
        <v>0</v>
      </c>
      <c r="K63" s="315">
        <v>0</v>
      </c>
      <c r="L63" s="313">
        <v>1</v>
      </c>
      <c r="M63" s="314">
        <v>1</v>
      </c>
      <c r="N63" s="315">
        <v>1</v>
      </c>
      <c r="O63" s="313">
        <v>0</v>
      </c>
      <c r="P63" s="314">
        <v>1</v>
      </c>
      <c r="Q63" s="315">
        <v>1</v>
      </c>
      <c r="R63" s="313">
        <v>1</v>
      </c>
      <c r="S63" s="316">
        <v>1</v>
      </c>
      <c r="T63" s="312">
        <v>1</v>
      </c>
      <c r="U63" s="574" t="s">
        <v>213</v>
      </c>
      <c r="V63" s="320" t="str">
        <f t="shared" si="5"/>
        <v>ü</v>
      </c>
      <c r="W63" s="320" t="str">
        <f t="shared" si="6"/>
        <v/>
      </c>
      <c r="X63" s="320" t="str">
        <f t="shared" si="7"/>
        <v/>
      </c>
      <c r="Y63" s="320" t="str">
        <f t="shared" si="8"/>
        <v/>
      </c>
    </row>
    <row r="64" spans="1:25" ht="32.25">
      <c r="A64" s="307">
        <f t="shared" si="9"/>
        <v>57</v>
      </c>
      <c r="B64" s="307">
        <v>3</v>
      </c>
      <c r="C64" s="571"/>
      <c r="D64" s="572" t="s">
        <v>965</v>
      </c>
      <c r="E64" s="573">
        <v>5584150</v>
      </c>
      <c r="F64" s="312" t="s">
        <v>1248</v>
      </c>
      <c r="G64" s="313">
        <v>1</v>
      </c>
      <c r="H64" s="314">
        <v>1</v>
      </c>
      <c r="I64" s="314">
        <v>0</v>
      </c>
      <c r="J64" s="314">
        <v>0</v>
      </c>
      <c r="K64" s="315">
        <v>0</v>
      </c>
      <c r="L64" s="313">
        <v>1</v>
      </c>
      <c r="M64" s="314">
        <v>1</v>
      </c>
      <c r="N64" s="315">
        <v>1</v>
      </c>
      <c r="O64" s="313">
        <v>0</v>
      </c>
      <c r="P64" s="314">
        <v>1</v>
      </c>
      <c r="Q64" s="315">
        <v>1</v>
      </c>
      <c r="R64" s="313">
        <v>1</v>
      </c>
      <c r="S64" s="316">
        <v>1</v>
      </c>
      <c r="T64" s="312">
        <v>1</v>
      </c>
      <c r="U64" s="574" t="s">
        <v>204</v>
      </c>
      <c r="V64" s="320" t="str">
        <f t="shared" si="5"/>
        <v/>
      </c>
      <c r="W64" s="320" t="str">
        <f t="shared" si="6"/>
        <v>ü</v>
      </c>
      <c r="X64" s="320" t="str">
        <f t="shared" si="7"/>
        <v/>
      </c>
      <c r="Y64" s="320" t="str">
        <f t="shared" si="8"/>
        <v/>
      </c>
    </row>
    <row r="65" spans="1:25" ht="37.5">
      <c r="A65" s="307">
        <f t="shared" si="9"/>
        <v>58</v>
      </c>
      <c r="B65" s="307">
        <v>3</v>
      </c>
      <c r="C65" s="571"/>
      <c r="D65" s="572" t="s">
        <v>966</v>
      </c>
      <c r="E65" s="573">
        <v>27550000</v>
      </c>
      <c r="F65" s="312" t="s">
        <v>1250</v>
      </c>
      <c r="G65" s="313">
        <v>1</v>
      </c>
      <c r="H65" s="314">
        <v>1</v>
      </c>
      <c r="I65" s="314">
        <v>1</v>
      </c>
      <c r="J65" s="314">
        <v>0</v>
      </c>
      <c r="K65" s="315">
        <v>0</v>
      </c>
      <c r="L65" s="313">
        <v>1</v>
      </c>
      <c r="M65" s="314">
        <v>1</v>
      </c>
      <c r="N65" s="315">
        <v>1</v>
      </c>
      <c r="O65" s="313">
        <v>0</v>
      </c>
      <c r="P65" s="314">
        <v>1</v>
      </c>
      <c r="Q65" s="315">
        <v>1</v>
      </c>
      <c r="R65" s="313">
        <v>1</v>
      </c>
      <c r="S65" s="316">
        <v>1</v>
      </c>
      <c r="T65" s="312">
        <v>1</v>
      </c>
      <c r="U65" s="574" t="s">
        <v>1113</v>
      </c>
      <c r="V65" s="320" t="str">
        <f t="shared" si="5"/>
        <v>ü</v>
      </c>
      <c r="W65" s="320" t="str">
        <f t="shared" si="6"/>
        <v/>
      </c>
      <c r="X65" s="320" t="str">
        <f t="shared" si="7"/>
        <v/>
      </c>
      <c r="Y65" s="320" t="str">
        <f t="shared" si="8"/>
        <v/>
      </c>
    </row>
    <row r="66" spans="1:25" ht="18.75">
      <c r="A66" s="307">
        <f t="shared" si="9"/>
        <v>59</v>
      </c>
      <c r="B66" s="307">
        <v>3</v>
      </c>
      <c r="C66" s="571"/>
      <c r="D66" s="572" t="s">
        <v>967</v>
      </c>
      <c r="E66" s="573">
        <v>12000000</v>
      </c>
      <c r="F66" s="312" t="s">
        <v>1250</v>
      </c>
      <c r="G66" s="313">
        <v>1</v>
      </c>
      <c r="H66" s="314">
        <v>1</v>
      </c>
      <c r="I66" s="314">
        <v>1</v>
      </c>
      <c r="J66" s="314">
        <v>0</v>
      </c>
      <c r="K66" s="315">
        <v>0</v>
      </c>
      <c r="L66" s="313">
        <v>1</v>
      </c>
      <c r="M66" s="314">
        <v>1</v>
      </c>
      <c r="N66" s="315">
        <v>1</v>
      </c>
      <c r="O66" s="313">
        <v>0</v>
      </c>
      <c r="P66" s="314">
        <v>1</v>
      </c>
      <c r="Q66" s="315">
        <v>1</v>
      </c>
      <c r="R66" s="313">
        <v>1</v>
      </c>
      <c r="S66" s="316">
        <v>1</v>
      </c>
      <c r="T66" s="312">
        <v>1</v>
      </c>
      <c r="U66" s="574" t="s">
        <v>214</v>
      </c>
      <c r="V66" s="320" t="str">
        <f t="shared" si="5"/>
        <v>ü</v>
      </c>
      <c r="W66" s="320" t="str">
        <f t="shared" si="6"/>
        <v/>
      </c>
      <c r="X66" s="320" t="str">
        <f t="shared" si="7"/>
        <v/>
      </c>
      <c r="Y66" s="320" t="str">
        <f t="shared" si="8"/>
        <v/>
      </c>
    </row>
    <row r="67" spans="1:25" ht="18.75">
      <c r="A67" s="307">
        <f t="shared" si="9"/>
        <v>60</v>
      </c>
      <c r="B67" s="307">
        <v>3</v>
      </c>
      <c r="C67" s="571"/>
      <c r="D67" s="576" t="s">
        <v>968</v>
      </c>
      <c r="E67" s="573">
        <v>9000000</v>
      </c>
      <c r="F67" s="312" t="s">
        <v>1250</v>
      </c>
      <c r="G67" s="313">
        <v>1</v>
      </c>
      <c r="H67" s="314">
        <v>1</v>
      </c>
      <c r="I67" s="314">
        <v>1</v>
      </c>
      <c r="J67" s="314">
        <v>0</v>
      </c>
      <c r="K67" s="315">
        <v>0</v>
      </c>
      <c r="L67" s="313">
        <v>1</v>
      </c>
      <c r="M67" s="314">
        <v>1</v>
      </c>
      <c r="N67" s="315">
        <v>1</v>
      </c>
      <c r="O67" s="313">
        <v>0</v>
      </c>
      <c r="P67" s="314">
        <v>1</v>
      </c>
      <c r="Q67" s="315">
        <v>1</v>
      </c>
      <c r="R67" s="313">
        <v>1</v>
      </c>
      <c r="S67" s="316">
        <v>1</v>
      </c>
      <c r="T67" s="312">
        <v>1</v>
      </c>
      <c r="U67" s="574" t="s">
        <v>215</v>
      </c>
      <c r="V67" s="320" t="str">
        <f t="shared" si="5"/>
        <v>ü</v>
      </c>
      <c r="W67" s="320" t="str">
        <f t="shared" si="6"/>
        <v/>
      </c>
      <c r="X67" s="320" t="str">
        <f t="shared" si="7"/>
        <v/>
      </c>
      <c r="Y67" s="320" t="str">
        <f t="shared" si="8"/>
        <v/>
      </c>
    </row>
    <row r="68" spans="1:25" ht="32.25">
      <c r="A68" s="307">
        <f t="shared" si="9"/>
        <v>61</v>
      </c>
      <c r="B68" s="307">
        <v>3</v>
      </c>
      <c r="C68" s="571"/>
      <c r="D68" s="572" t="s">
        <v>969</v>
      </c>
      <c r="E68" s="573">
        <v>600000</v>
      </c>
      <c r="F68" s="312" t="s">
        <v>1250</v>
      </c>
      <c r="G68" s="313">
        <v>1</v>
      </c>
      <c r="H68" s="314">
        <v>1</v>
      </c>
      <c r="I68" s="314">
        <v>0</v>
      </c>
      <c r="J68" s="314">
        <v>0</v>
      </c>
      <c r="K68" s="315">
        <v>0</v>
      </c>
      <c r="L68" s="313">
        <v>1</v>
      </c>
      <c r="M68" s="314">
        <v>1</v>
      </c>
      <c r="N68" s="315">
        <v>1</v>
      </c>
      <c r="O68" s="313">
        <v>0</v>
      </c>
      <c r="P68" s="314">
        <v>1</v>
      </c>
      <c r="Q68" s="315">
        <v>1</v>
      </c>
      <c r="R68" s="313">
        <v>1</v>
      </c>
      <c r="S68" s="316">
        <v>1</v>
      </c>
      <c r="T68" s="312">
        <v>1</v>
      </c>
      <c r="U68" s="574" t="s">
        <v>216</v>
      </c>
      <c r="V68" s="320" t="str">
        <f t="shared" si="5"/>
        <v>ü</v>
      </c>
      <c r="W68" s="320" t="str">
        <f t="shared" si="6"/>
        <v/>
      </c>
      <c r="X68" s="320" t="str">
        <f t="shared" si="7"/>
        <v/>
      </c>
      <c r="Y68" s="320" t="str">
        <f t="shared" si="8"/>
        <v/>
      </c>
    </row>
    <row r="69" spans="1:25" ht="28.5">
      <c r="A69" s="307">
        <f t="shared" si="9"/>
        <v>62</v>
      </c>
      <c r="B69" s="307">
        <v>4</v>
      </c>
      <c r="C69" s="571" t="s">
        <v>970</v>
      </c>
      <c r="D69" s="572" t="s">
        <v>971</v>
      </c>
      <c r="E69" s="573">
        <v>3000000</v>
      </c>
      <c r="F69" s="312" t="s">
        <v>1249</v>
      </c>
      <c r="G69" s="313">
        <v>1</v>
      </c>
      <c r="H69" s="314">
        <v>0</v>
      </c>
      <c r="I69" s="314">
        <v>0</v>
      </c>
      <c r="J69" s="314">
        <v>0</v>
      </c>
      <c r="K69" s="315">
        <v>0</v>
      </c>
      <c r="L69" s="313">
        <v>1</v>
      </c>
      <c r="M69" s="314">
        <v>1</v>
      </c>
      <c r="N69" s="315">
        <v>1</v>
      </c>
      <c r="O69" s="313">
        <v>0</v>
      </c>
      <c r="P69" s="314">
        <v>1</v>
      </c>
      <c r="Q69" s="315">
        <v>0</v>
      </c>
      <c r="R69" s="313">
        <v>0</v>
      </c>
      <c r="S69" s="316">
        <v>0</v>
      </c>
      <c r="T69" s="312">
        <v>0</v>
      </c>
      <c r="U69" s="321" t="s">
        <v>217</v>
      </c>
      <c r="V69" s="320" t="str">
        <f t="shared" si="5"/>
        <v/>
      </c>
      <c r="W69" s="320" t="str">
        <f t="shared" si="6"/>
        <v/>
      </c>
      <c r="X69" s="320" t="str">
        <f t="shared" si="7"/>
        <v/>
      </c>
      <c r="Y69" s="320" t="str">
        <f t="shared" si="8"/>
        <v>ü</v>
      </c>
    </row>
    <row r="70" spans="1:25" ht="18.75">
      <c r="A70" s="307">
        <f t="shared" si="9"/>
        <v>63</v>
      </c>
      <c r="B70" s="307">
        <v>4</v>
      </c>
      <c r="C70" s="571"/>
      <c r="D70" s="572" t="s">
        <v>972</v>
      </c>
      <c r="E70" s="573">
        <v>2250000</v>
      </c>
      <c r="F70" s="312" t="s">
        <v>1249</v>
      </c>
      <c r="G70" s="313">
        <v>1</v>
      </c>
      <c r="H70" s="314">
        <v>0</v>
      </c>
      <c r="I70" s="314">
        <v>0</v>
      </c>
      <c r="J70" s="314">
        <v>0</v>
      </c>
      <c r="K70" s="315">
        <v>0</v>
      </c>
      <c r="L70" s="313">
        <v>1</v>
      </c>
      <c r="M70" s="314">
        <v>1</v>
      </c>
      <c r="N70" s="315">
        <v>1</v>
      </c>
      <c r="O70" s="313">
        <v>0</v>
      </c>
      <c r="P70" s="314">
        <v>1</v>
      </c>
      <c r="Q70" s="315">
        <v>0</v>
      </c>
      <c r="R70" s="313">
        <v>0</v>
      </c>
      <c r="S70" s="316">
        <v>0</v>
      </c>
      <c r="T70" s="312">
        <v>0</v>
      </c>
      <c r="U70" s="321" t="s">
        <v>217</v>
      </c>
      <c r="V70" s="320" t="str">
        <f t="shared" si="5"/>
        <v/>
      </c>
      <c r="W70" s="320" t="str">
        <f t="shared" si="6"/>
        <v/>
      </c>
      <c r="X70" s="320" t="str">
        <f t="shared" si="7"/>
        <v/>
      </c>
      <c r="Y70" s="320" t="str">
        <f t="shared" si="8"/>
        <v>ü</v>
      </c>
    </row>
    <row r="71" spans="1:25" ht="18.75">
      <c r="A71" s="307">
        <f t="shared" si="9"/>
        <v>64</v>
      </c>
      <c r="B71" s="307">
        <v>4</v>
      </c>
      <c r="C71" s="571"/>
      <c r="D71" s="572" t="s">
        <v>973</v>
      </c>
      <c r="E71" s="573">
        <v>2500000</v>
      </c>
      <c r="F71" s="312" t="s">
        <v>1250</v>
      </c>
      <c r="G71" s="313">
        <v>1</v>
      </c>
      <c r="H71" s="314">
        <v>1</v>
      </c>
      <c r="I71" s="314">
        <v>0</v>
      </c>
      <c r="J71" s="314">
        <v>0</v>
      </c>
      <c r="K71" s="315">
        <v>0</v>
      </c>
      <c r="L71" s="313">
        <v>1</v>
      </c>
      <c r="M71" s="314">
        <v>1</v>
      </c>
      <c r="N71" s="315">
        <v>1</v>
      </c>
      <c r="O71" s="313">
        <v>0</v>
      </c>
      <c r="P71" s="314">
        <v>1</v>
      </c>
      <c r="Q71" s="315">
        <v>1</v>
      </c>
      <c r="R71" s="313">
        <v>1</v>
      </c>
      <c r="S71" s="316">
        <v>1</v>
      </c>
      <c r="T71" s="312">
        <v>1</v>
      </c>
      <c r="U71" s="574" t="s">
        <v>218</v>
      </c>
      <c r="V71" s="320" t="str">
        <f t="shared" si="5"/>
        <v>ü</v>
      </c>
      <c r="W71" s="320" t="str">
        <f t="shared" si="6"/>
        <v/>
      </c>
      <c r="X71" s="320" t="str">
        <f t="shared" si="7"/>
        <v/>
      </c>
      <c r="Y71" s="320" t="str">
        <f t="shared" si="8"/>
        <v/>
      </c>
    </row>
    <row r="72" spans="1:25" ht="18.75">
      <c r="A72" s="307">
        <f t="shared" si="9"/>
        <v>65</v>
      </c>
      <c r="B72" s="307">
        <v>4</v>
      </c>
      <c r="C72" s="571"/>
      <c r="D72" s="572" t="s">
        <v>974</v>
      </c>
      <c r="E72" s="573">
        <v>13440000</v>
      </c>
      <c r="F72" s="312" t="s">
        <v>1250</v>
      </c>
      <c r="G72" s="313">
        <v>1</v>
      </c>
      <c r="H72" s="314">
        <v>1</v>
      </c>
      <c r="I72" s="314">
        <v>1</v>
      </c>
      <c r="J72" s="314">
        <v>0</v>
      </c>
      <c r="K72" s="315">
        <v>0</v>
      </c>
      <c r="L72" s="313">
        <v>1</v>
      </c>
      <c r="M72" s="314">
        <v>1</v>
      </c>
      <c r="N72" s="315">
        <v>1</v>
      </c>
      <c r="O72" s="313">
        <v>0</v>
      </c>
      <c r="P72" s="314">
        <v>1</v>
      </c>
      <c r="Q72" s="315">
        <v>1</v>
      </c>
      <c r="R72" s="313">
        <v>1</v>
      </c>
      <c r="S72" s="316">
        <v>1</v>
      </c>
      <c r="T72" s="312">
        <v>1</v>
      </c>
      <c r="U72" s="574" t="s">
        <v>218</v>
      </c>
      <c r="V72" s="320" t="str">
        <f t="shared" ref="V72:V103" si="10">IF($F72="Y",$Z$4,"")</f>
        <v>ü</v>
      </c>
      <c r="W72" s="320" t="str">
        <f t="shared" ref="W72:W103" si="11">IF(F72="F",$Z$4,"")</f>
        <v/>
      </c>
      <c r="X72" s="320" t="str">
        <f t="shared" ref="X72:X103" si="12">IF(F72="L",$Z$4,"")</f>
        <v/>
      </c>
      <c r="Y72" s="320" t="str">
        <f t="shared" ref="Y72:Y103" si="13">IF(F72="N",$Z$4,"")</f>
        <v/>
      </c>
    </row>
    <row r="73" spans="1:25" ht="37.5">
      <c r="A73" s="307">
        <f t="shared" ref="A73:A104" si="14">A72+1</f>
        <v>66</v>
      </c>
      <c r="B73" s="307">
        <v>4</v>
      </c>
      <c r="C73" s="571"/>
      <c r="D73" s="572" t="s">
        <v>975</v>
      </c>
      <c r="E73" s="573">
        <v>15200000</v>
      </c>
      <c r="F73" s="312" t="s">
        <v>1250</v>
      </c>
      <c r="G73" s="313">
        <v>1</v>
      </c>
      <c r="H73" s="314">
        <v>1</v>
      </c>
      <c r="I73" s="314">
        <v>1</v>
      </c>
      <c r="J73" s="314">
        <v>0</v>
      </c>
      <c r="K73" s="315">
        <v>0</v>
      </c>
      <c r="L73" s="313">
        <v>1</v>
      </c>
      <c r="M73" s="314">
        <v>1</v>
      </c>
      <c r="N73" s="315">
        <v>1</v>
      </c>
      <c r="O73" s="313">
        <v>0</v>
      </c>
      <c r="P73" s="314">
        <v>1</v>
      </c>
      <c r="Q73" s="315">
        <v>1</v>
      </c>
      <c r="R73" s="313">
        <v>1</v>
      </c>
      <c r="S73" s="316">
        <v>1</v>
      </c>
      <c r="T73" s="312">
        <v>1</v>
      </c>
      <c r="U73" s="574" t="s">
        <v>218</v>
      </c>
      <c r="V73" s="320" t="str">
        <f t="shared" si="10"/>
        <v>ü</v>
      </c>
      <c r="W73" s="320" t="str">
        <f t="shared" si="11"/>
        <v/>
      </c>
      <c r="X73" s="320" t="str">
        <f t="shared" si="12"/>
        <v/>
      </c>
      <c r="Y73" s="320" t="str">
        <f t="shared" si="13"/>
        <v/>
      </c>
    </row>
    <row r="74" spans="1:25" ht="37.5">
      <c r="A74" s="307">
        <f t="shared" si="14"/>
        <v>67</v>
      </c>
      <c r="B74" s="307">
        <v>5</v>
      </c>
      <c r="C74" s="579" t="s">
        <v>976</v>
      </c>
      <c r="D74" s="572" t="s">
        <v>977</v>
      </c>
      <c r="E74" s="573">
        <v>8285000</v>
      </c>
      <c r="F74" s="312" t="s">
        <v>1250</v>
      </c>
      <c r="G74" s="313">
        <v>1</v>
      </c>
      <c r="H74" s="314">
        <v>1</v>
      </c>
      <c r="I74" s="314">
        <v>0</v>
      </c>
      <c r="J74" s="314">
        <v>0</v>
      </c>
      <c r="K74" s="315">
        <v>0</v>
      </c>
      <c r="L74" s="313">
        <v>1</v>
      </c>
      <c r="M74" s="314">
        <v>1</v>
      </c>
      <c r="N74" s="315">
        <v>1</v>
      </c>
      <c r="O74" s="313">
        <v>0</v>
      </c>
      <c r="P74" s="314">
        <v>1</v>
      </c>
      <c r="Q74" s="315">
        <v>1</v>
      </c>
      <c r="R74" s="313">
        <v>1</v>
      </c>
      <c r="S74" s="316">
        <v>1</v>
      </c>
      <c r="T74" s="312">
        <v>1</v>
      </c>
      <c r="U74" s="574" t="s">
        <v>219</v>
      </c>
      <c r="V74" s="320" t="str">
        <f t="shared" si="10"/>
        <v>ü</v>
      </c>
      <c r="W74" s="320" t="str">
        <f t="shared" si="11"/>
        <v/>
      </c>
      <c r="X74" s="320" t="str">
        <f t="shared" si="12"/>
        <v/>
      </c>
      <c r="Y74" s="320" t="str">
        <f t="shared" si="13"/>
        <v/>
      </c>
    </row>
    <row r="75" spans="1:25" ht="18.75">
      <c r="A75" s="307">
        <f t="shared" si="14"/>
        <v>68</v>
      </c>
      <c r="B75" s="307">
        <v>5</v>
      </c>
      <c r="C75" s="571"/>
      <c r="D75" s="572" t="s">
        <v>978</v>
      </c>
      <c r="E75" s="573">
        <v>5097000</v>
      </c>
      <c r="F75" s="312" t="s">
        <v>1250</v>
      </c>
      <c r="G75" s="313">
        <v>2</v>
      </c>
      <c r="H75" s="314">
        <v>1</v>
      </c>
      <c r="I75" s="314">
        <v>1</v>
      </c>
      <c r="J75" s="314">
        <v>0</v>
      </c>
      <c r="K75" s="315">
        <v>0</v>
      </c>
      <c r="L75" s="313">
        <v>1</v>
      </c>
      <c r="M75" s="314">
        <v>1</v>
      </c>
      <c r="N75" s="315">
        <v>1</v>
      </c>
      <c r="O75" s="313">
        <v>0</v>
      </c>
      <c r="P75" s="314">
        <v>1</v>
      </c>
      <c r="Q75" s="315">
        <v>1</v>
      </c>
      <c r="R75" s="313">
        <v>1</v>
      </c>
      <c r="S75" s="316">
        <v>1</v>
      </c>
      <c r="T75" s="312">
        <v>1</v>
      </c>
      <c r="U75" s="574" t="s">
        <v>219</v>
      </c>
      <c r="V75" s="320" t="str">
        <f t="shared" si="10"/>
        <v>ü</v>
      </c>
      <c r="W75" s="320" t="str">
        <f t="shared" si="11"/>
        <v/>
      </c>
      <c r="X75" s="320" t="str">
        <f t="shared" si="12"/>
        <v/>
      </c>
      <c r="Y75" s="320" t="str">
        <f t="shared" si="13"/>
        <v/>
      </c>
    </row>
    <row r="76" spans="1:25" ht="37.5">
      <c r="A76" s="307">
        <f t="shared" si="14"/>
        <v>69</v>
      </c>
      <c r="B76" s="307">
        <v>5</v>
      </c>
      <c r="C76" s="571"/>
      <c r="D76" s="572" t="s">
        <v>979</v>
      </c>
      <c r="E76" s="573">
        <v>1815000</v>
      </c>
      <c r="F76" s="312" t="s">
        <v>1248</v>
      </c>
      <c r="G76" s="313">
        <v>1</v>
      </c>
      <c r="H76" s="314">
        <v>1</v>
      </c>
      <c r="I76" s="314">
        <v>0</v>
      </c>
      <c r="J76" s="314">
        <v>0</v>
      </c>
      <c r="K76" s="315">
        <v>0</v>
      </c>
      <c r="L76" s="313">
        <v>1</v>
      </c>
      <c r="M76" s="314">
        <v>1</v>
      </c>
      <c r="N76" s="315">
        <v>1</v>
      </c>
      <c r="O76" s="313">
        <v>0</v>
      </c>
      <c r="P76" s="314">
        <v>1</v>
      </c>
      <c r="Q76" s="315">
        <v>1</v>
      </c>
      <c r="R76" s="313">
        <v>1</v>
      </c>
      <c r="S76" s="316">
        <v>1</v>
      </c>
      <c r="T76" s="312">
        <v>1</v>
      </c>
      <c r="U76" s="574" t="s">
        <v>204</v>
      </c>
      <c r="V76" s="320" t="str">
        <f t="shared" si="10"/>
        <v/>
      </c>
      <c r="W76" s="320" t="str">
        <f t="shared" si="11"/>
        <v>ü</v>
      </c>
      <c r="X76" s="320" t="str">
        <f t="shared" si="12"/>
        <v/>
      </c>
      <c r="Y76" s="320" t="str">
        <f t="shared" si="13"/>
        <v/>
      </c>
    </row>
    <row r="77" spans="1:25" ht="37.5">
      <c r="A77" s="307">
        <f t="shared" si="14"/>
        <v>70</v>
      </c>
      <c r="B77" s="307">
        <v>5</v>
      </c>
      <c r="C77" s="571"/>
      <c r="D77" s="572" t="s">
        <v>145</v>
      </c>
      <c r="E77" s="573">
        <v>520000</v>
      </c>
      <c r="F77" s="312" t="s">
        <v>1248</v>
      </c>
      <c r="G77" s="313">
        <v>1</v>
      </c>
      <c r="H77" s="314">
        <v>1</v>
      </c>
      <c r="I77" s="314">
        <v>0</v>
      </c>
      <c r="J77" s="314">
        <v>0</v>
      </c>
      <c r="K77" s="315">
        <v>0</v>
      </c>
      <c r="L77" s="313">
        <v>1</v>
      </c>
      <c r="M77" s="314">
        <v>1</v>
      </c>
      <c r="N77" s="315">
        <v>1</v>
      </c>
      <c r="O77" s="313">
        <v>0</v>
      </c>
      <c r="P77" s="314">
        <v>1</v>
      </c>
      <c r="Q77" s="315">
        <v>1</v>
      </c>
      <c r="R77" s="313">
        <v>1</v>
      </c>
      <c r="S77" s="316">
        <v>1</v>
      </c>
      <c r="T77" s="312">
        <v>1</v>
      </c>
      <c r="U77" s="574" t="s">
        <v>204</v>
      </c>
      <c r="V77" s="320" t="str">
        <f t="shared" si="10"/>
        <v/>
      </c>
      <c r="W77" s="320" t="str">
        <f t="shared" si="11"/>
        <v>ü</v>
      </c>
      <c r="X77" s="320" t="str">
        <f t="shared" si="12"/>
        <v/>
      </c>
      <c r="Y77" s="320" t="str">
        <f t="shared" si="13"/>
        <v/>
      </c>
    </row>
    <row r="78" spans="1:25" ht="18.75">
      <c r="A78" s="307">
        <f t="shared" si="14"/>
        <v>71</v>
      </c>
      <c r="B78" s="307">
        <v>5</v>
      </c>
      <c r="C78" s="571"/>
      <c r="D78" s="572" t="s">
        <v>980</v>
      </c>
      <c r="E78" s="573">
        <v>268000</v>
      </c>
      <c r="F78" s="312" t="s">
        <v>1249</v>
      </c>
      <c r="G78" s="313">
        <v>1</v>
      </c>
      <c r="H78" s="314">
        <v>0</v>
      </c>
      <c r="I78" s="314">
        <v>0</v>
      </c>
      <c r="J78" s="314">
        <v>0</v>
      </c>
      <c r="K78" s="315">
        <v>0</v>
      </c>
      <c r="L78" s="313">
        <v>1</v>
      </c>
      <c r="M78" s="314">
        <v>1</v>
      </c>
      <c r="N78" s="315">
        <v>1</v>
      </c>
      <c r="O78" s="313">
        <v>0</v>
      </c>
      <c r="P78" s="314">
        <v>1</v>
      </c>
      <c r="Q78" s="315">
        <v>1</v>
      </c>
      <c r="R78" s="313">
        <v>0</v>
      </c>
      <c r="S78" s="316">
        <v>0</v>
      </c>
      <c r="T78" s="312">
        <v>0</v>
      </c>
      <c r="U78" s="321" t="s">
        <v>1246</v>
      </c>
      <c r="V78" s="320" t="str">
        <f t="shared" si="10"/>
        <v/>
      </c>
      <c r="W78" s="320" t="str">
        <f t="shared" si="11"/>
        <v/>
      </c>
      <c r="X78" s="320" t="str">
        <f t="shared" si="12"/>
        <v/>
      </c>
      <c r="Y78" s="320" t="str">
        <f t="shared" si="13"/>
        <v>ü</v>
      </c>
    </row>
    <row r="79" spans="1:25" ht="18.75">
      <c r="A79" s="307">
        <f t="shared" si="14"/>
        <v>72</v>
      </c>
      <c r="B79" s="307">
        <v>5</v>
      </c>
      <c r="C79" s="571"/>
      <c r="D79" s="572" t="s">
        <v>140</v>
      </c>
      <c r="E79" s="573">
        <v>17179600</v>
      </c>
      <c r="F79" s="312" t="s">
        <v>1249</v>
      </c>
      <c r="G79" s="313">
        <v>1</v>
      </c>
      <c r="H79" s="314">
        <v>0</v>
      </c>
      <c r="I79" s="314">
        <v>0</v>
      </c>
      <c r="J79" s="314">
        <v>0</v>
      </c>
      <c r="K79" s="315">
        <v>0</v>
      </c>
      <c r="L79" s="313">
        <v>1</v>
      </c>
      <c r="M79" s="314">
        <v>1</v>
      </c>
      <c r="N79" s="315">
        <v>1</v>
      </c>
      <c r="O79" s="313">
        <v>0</v>
      </c>
      <c r="P79" s="314">
        <v>1</v>
      </c>
      <c r="Q79" s="315">
        <v>1</v>
      </c>
      <c r="R79" s="313">
        <v>0</v>
      </c>
      <c r="S79" s="316">
        <v>0</v>
      </c>
      <c r="T79" s="312">
        <v>0</v>
      </c>
      <c r="U79" s="321" t="s">
        <v>220</v>
      </c>
      <c r="V79" s="320" t="str">
        <f t="shared" si="10"/>
        <v/>
      </c>
      <c r="W79" s="320" t="str">
        <f t="shared" si="11"/>
        <v/>
      </c>
      <c r="X79" s="320" t="str">
        <f t="shared" si="12"/>
        <v/>
      </c>
      <c r="Y79" s="320" t="str">
        <f t="shared" si="13"/>
        <v>ü</v>
      </c>
    </row>
    <row r="80" spans="1:25" ht="32.25">
      <c r="A80" s="307">
        <f t="shared" si="14"/>
        <v>73</v>
      </c>
      <c r="B80" s="307">
        <v>5</v>
      </c>
      <c r="C80" s="571"/>
      <c r="D80" s="572" t="s">
        <v>141</v>
      </c>
      <c r="E80" s="573">
        <v>310000</v>
      </c>
      <c r="F80" s="312" t="s">
        <v>1248</v>
      </c>
      <c r="G80" s="313">
        <v>1</v>
      </c>
      <c r="H80" s="314">
        <v>1</v>
      </c>
      <c r="I80" s="314">
        <v>0</v>
      </c>
      <c r="J80" s="314">
        <v>0</v>
      </c>
      <c r="K80" s="315">
        <v>0</v>
      </c>
      <c r="L80" s="313">
        <v>1</v>
      </c>
      <c r="M80" s="314">
        <v>1</v>
      </c>
      <c r="N80" s="315">
        <v>1</v>
      </c>
      <c r="O80" s="313">
        <v>0</v>
      </c>
      <c r="P80" s="314">
        <v>1</v>
      </c>
      <c r="Q80" s="315">
        <v>1</v>
      </c>
      <c r="R80" s="313">
        <v>1</v>
      </c>
      <c r="S80" s="316">
        <v>1</v>
      </c>
      <c r="T80" s="312">
        <v>1</v>
      </c>
      <c r="U80" s="574" t="s">
        <v>204</v>
      </c>
      <c r="V80" s="320" t="str">
        <f t="shared" si="10"/>
        <v/>
      </c>
      <c r="W80" s="320" t="str">
        <f t="shared" si="11"/>
        <v>ü</v>
      </c>
      <c r="X80" s="320" t="str">
        <f t="shared" si="12"/>
        <v/>
      </c>
      <c r="Y80" s="320" t="str">
        <f t="shared" si="13"/>
        <v/>
      </c>
    </row>
    <row r="81" spans="1:25" ht="18.75">
      <c r="A81" s="307">
        <f t="shared" si="14"/>
        <v>74</v>
      </c>
      <c r="B81" s="307">
        <v>5</v>
      </c>
      <c r="C81" s="571"/>
      <c r="D81" s="572" t="s">
        <v>142</v>
      </c>
      <c r="E81" s="573">
        <v>558000</v>
      </c>
      <c r="F81" s="312" t="s">
        <v>1249</v>
      </c>
      <c r="G81" s="313">
        <v>1</v>
      </c>
      <c r="H81" s="314">
        <v>0</v>
      </c>
      <c r="I81" s="314">
        <v>0</v>
      </c>
      <c r="J81" s="314">
        <v>0</v>
      </c>
      <c r="K81" s="315">
        <v>0</v>
      </c>
      <c r="L81" s="313">
        <v>1</v>
      </c>
      <c r="M81" s="314">
        <v>1</v>
      </c>
      <c r="N81" s="315">
        <v>1</v>
      </c>
      <c r="O81" s="313">
        <v>0</v>
      </c>
      <c r="P81" s="314">
        <v>1</v>
      </c>
      <c r="Q81" s="315">
        <v>1</v>
      </c>
      <c r="R81" s="313">
        <v>0</v>
      </c>
      <c r="S81" s="316">
        <v>0</v>
      </c>
      <c r="T81" s="312">
        <v>0</v>
      </c>
      <c r="U81" s="321" t="s">
        <v>1246</v>
      </c>
      <c r="V81" s="320" t="str">
        <f t="shared" si="10"/>
        <v/>
      </c>
      <c r="W81" s="320" t="str">
        <f t="shared" si="11"/>
        <v/>
      </c>
      <c r="X81" s="320" t="str">
        <f t="shared" si="12"/>
        <v/>
      </c>
      <c r="Y81" s="320" t="str">
        <f t="shared" si="13"/>
        <v>ü</v>
      </c>
    </row>
    <row r="82" spans="1:25" ht="37.5">
      <c r="A82" s="307">
        <f t="shared" si="14"/>
        <v>75</v>
      </c>
      <c r="B82" s="307">
        <v>5</v>
      </c>
      <c r="C82" s="571"/>
      <c r="D82" s="572" t="s">
        <v>143</v>
      </c>
      <c r="E82" s="573">
        <v>8000000</v>
      </c>
      <c r="F82" s="312" t="s">
        <v>1249</v>
      </c>
      <c r="G82" s="313">
        <v>1</v>
      </c>
      <c r="H82" s="314">
        <v>0</v>
      </c>
      <c r="I82" s="314">
        <v>0</v>
      </c>
      <c r="J82" s="314">
        <v>0</v>
      </c>
      <c r="K82" s="315">
        <v>0</v>
      </c>
      <c r="L82" s="313">
        <v>1</v>
      </c>
      <c r="M82" s="314">
        <v>1</v>
      </c>
      <c r="N82" s="315">
        <v>1</v>
      </c>
      <c r="O82" s="313">
        <v>0</v>
      </c>
      <c r="P82" s="314">
        <v>1</v>
      </c>
      <c r="Q82" s="315">
        <v>1</v>
      </c>
      <c r="R82" s="313">
        <v>0</v>
      </c>
      <c r="S82" s="316">
        <v>0</v>
      </c>
      <c r="T82" s="312">
        <v>0</v>
      </c>
      <c r="U82" s="321" t="s">
        <v>1245</v>
      </c>
      <c r="V82" s="320" t="str">
        <f t="shared" si="10"/>
        <v/>
      </c>
      <c r="W82" s="320" t="str">
        <f t="shared" si="11"/>
        <v/>
      </c>
      <c r="X82" s="320" t="str">
        <f t="shared" si="12"/>
        <v/>
      </c>
      <c r="Y82" s="320" t="str">
        <f t="shared" si="13"/>
        <v>ü</v>
      </c>
    </row>
    <row r="83" spans="1:25" ht="32.25">
      <c r="A83" s="307">
        <f t="shared" si="14"/>
        <v>76</v>
      </c>
      <c r="B83" s="307">
        <v>5</v>
      </c>
      <c r="C83" s="571"/>
      <c r="D83" s="572" t="s">
        <v>144</v>
      </c>
      <c r="E83" s="573">
        <v>80000</v>
      </c>
      <c r="F83" s="312" t="s">
        <v>1248</v>
      </c>
      <c r="G83" s="313">
        <v>1</v>
      </c>
      <c r="H83" s="314">
        <v>1</v>
      </c>
      <c r="I83" s="314">
        <v>0</v>
      </c>
      <c r="J83" s="314">
        <v>0</v>
      </c>
      <c r="K83" s="315">
        <v>0</v>
      </c>
      <c r="L83" s="313">
        <v>1</v>
      </c>
      <c r="M83" s="314">
        <v>1</v>
      </c>
      <c r="N83" s="315">
        <v>1</v>
      </c>
      <c r="O83" s="313">
        <v>0</v>
      </c>
      <c r="P83" s="314">
        <v>1</v>
      </c>
      <c r="Q83" s="315">
        <v>1</v>
      </c>
      <c r="R83" s="313">
        <v>1</v>
      </c>
      <c r="S83" s="316">
        <v>1</v>
      </c>
      <c r="T83" s="312">
        <v>1</v>
      </c>
      <c r="U83" s="574" t="s">
        <v>204</v>
      </c>
      <c r="V83" s="320" t="str">
        <f t="shared" si="10"/>
        <v/>
      </c>
      <c r="W83" s="320" t="str">
        <f t="shared" si="11"/>
        <v>ü</v>
      </c>
      <c r="X83" s="320" t="str">
        <f t="shared" si="12"/>
        <v/>
      </c>
      <c r="Y83" s="320" t="str">
        <f t="shared" si="13"/>
        <v/>
      </c>
    </row>
    <row r="84" spans="1:25" ht="28.5">
      <c r="A84" s="307">
        <f t="shared" si="14"/>
        <v>77</v>
      </c>
      <c r="B84" s="307">
        <v>6</v>
      </c>
      <c r="C84" s="580" t="s">
        <v>146</v>
      </c>
      <c r="D84" s="572" t="s">
        <v>147</v>
      </c>
      <c r="E84" s="573">
        <v>8860000</v>
      </c>
      <c r="F84" s="312" t="s">
        <v>1249</v>
      </c>
      <c r="G84" s="313">
        <v>1</v>
      </c>
      <c r="H84" s="314">
        <v>0</v>
      </c>
      <c r="I84" s="314">
        <v>0</v>
      </c>
      <c r="J84" s="314">
        <v>0</v>
      </c>
      <c r="K84" s="315">
        <v>0</v>
      </c>
      <c r="L84" s="313">
        <v>1</v>
      </c>
      <c r="M84" s="314">
        <v>1</v>
      </c>
      <c r="N84" s="315">
        <v>1</v>
      </c>
      <c r="O84" s="313">
        <v>0</v>
      </c>
      <c r="P84" s="314">
        <v>1</v>
      </c>
      <c r="Q84" s="315">
        <v>1</v>
      </c>
      <c r="R84" s="313">
        <v>0</v>
      </c>
      <c r="S84" s="316">
        <v>0</v>
      </c>
      <c r="T84" s="312">
        <v>0</v>
      </c>
      <c r="U84" s="321" t="s">
        <v>1246</v>
      </c>
      <c r="V84" s="320" t="str">
        <f t="shared" si="10"/>
        <v/>
      </c>
      <c r="W84" s="320" t="str">
        <f t="shared" si="11"/>
        <v/>
      </c>
      <c r="X84" s="320" t="str">
        <f t="shared" si="12"/>
        <v/>
      </c>
      <c r="Y84" s="320" t="str">
        <f t="shared" si="13"/>
        <v>ü</v>
      </c>
    </row>
    <row r="85" spans="1:25" ht="18.75">
      <c r="A85" s="307">
        <f t="shared" si="14"/>
        <v>78</v>
      </c>
      <c r="B85" s="307">
        <v>6</v>
      </c>
      <c r="C85" s="571"/>
      <c r="D85" s="576" t="s">
        <v>148</v>
      </c>
      <c r="E85" s="573">
        <v>400000</v>
      </c>
      <c r="F85" s="312" t="s">
        <v>1249</v>
      </c>
      <c r="G85" s="313">
        <v>1</v>
      </c>
      <c r="H85" s="314">
        <v>0</v>
      </c>
      <c r="I85" s="314">
        <v>0</v>
      </c>
      <c r="J85" s="314">
        <v>0</v>
      </c>
      <c r="K85" s="315">
        <v>0</v>
      </c>
      <c r="L85" s="313">
        <v>1</v>
      </c>
      <c r="M85" s="314">
        <v>1</v>
      </c>
      <c r="N85" s="315">
        <v>1</v>
      </c>
      <c r="O85" s="313">
        <v>0</v>
      </c>
      <c r="P85" s="314">
        <v>1</v>
      </c>
      <c r="Q85" s="315">
        <v>1</v>
      </c>
      <c r="R85" s="313">
        <v>0</v>
      </c>
      <c r="S85" s="316">
        <v>0</v>
      </c>
      <c r="T85" s="312">
        <v>0</v>
      </c>
      <c r="U85" s="321" t="s">
        <v>1246</v>
      </c>
      <c r="V85" s="320" t="str">
        <f t="shared" si="10"/>
        <v/>
      </c>
      <c r="W85" s="320" t="str">
        <f t="shared" si="11"/>
        <v/>
      </c>
      <c r="X85" s="320" t="str">
        <f t="shared" si="12"/>
        <v/>
      </c>
      <c r="Y85" s="320" t="str">
        <f t="shared" si="13"/>
        <v>ü</v>
      </c>
    </row>
    <row r="86" spans="1:25" ht="32.25">
      <c r="A86" s="307">
        <f t="shared" si="14"/>
        <v>79</v>
      </c>
      <c r="B86" s="307">
        <v>6</v>
      </c>
      <c r="C86" s="571"/>
      <c r="D86" s="576" t="s">
        <v>149</v>
      </c>
      <c r="E86" s="573">
        <v>900000</v>
      </c>
      <c r="F86" s="312" t="s">
        <v>1248</v>
      </c>
      <c r="G86" s="313">
        <v>1</v>
      </c>
      <c r="H86" s="314">
        <v>1</v>
      </c>
      <c r="I86" s="314">
        <v>0</v>
      </c>
      <c r="J86" s="314">
        <v>0</v>
      </c>
      <c r="K86" s="315">
        <v>0</v>
      </c>
      <c r="L86" s="313">
        <v>1</v>
      </c>
      <c r="M86" s="314">
        <v>1</v>
      </c>
      <c r="N86" s="315">
        <v>1</v>
      </c>
      <c r="O86" s="313">
        <v>0</v>
      </c>
      <c r="P86" s="314">
        <v>1</v>
      </c>
      <c r="Q86" s="315">
        <v>1</v>
      </c>
      <c r="R86" s="313">
        <v>1</v>
      </c>
      <c r="S86" s="316">
        <v>1</v>
      </c>
      <c r="T86" s="312">
        <v>1</v>
      </c>
      <c r="U86" s="574" t="s">
        <v>204</v>
      </c>
      <c r="V86" s="320" t="str">
        <f t="shared" si="10"/>
        <v/>
      </c>
      <c r="W86" s="320" t="str">
        <f t="shared" si="11"/>
        <v>ü</v>
      </c>
      <c r="X86" s="320" t="str">
        <f t="shared" si="12"/>
        <v/>
      </c>
      <c r="Y86" s="320" t="str">
        <f t="shared" si="13"/>
        <v/>
      </c>
    </row>
    <row r="87" spans="1:25" ht="37.5">
      <c r="A87" s="307">
        <f t="shared" si="14"/>
        <v>80</v>
      </c>
      <c r="B87" s="307">
        <v>6</v>
      </c>
      <c r="C87" s="571"/>
      <c r="D87" s="572" t="s">
        <v>150</v>
      </c>
      <c r="E87" s="573">
        <v>1400000</v>
      </c>
      <c r="F87" s="312" t="s">
        <v>1249</v>
      </c>
      <c r="G87" s="313">
        <v>1</v>
      </c>
      <c r="H87" s="314">
        <v>0</v>
      </c>
      <c r="I87" s="314">
        <v>0</v>
      </c>
      <c r="J87" s="314">
        <v>0</v>
      </c>
      <c r="K87" s="315">
        <v>0</v>
      </c>
      <c r="L87" s="313">
        <v>1</v>
      </c>
      <c r="M87" s="314">
        <v>1</v>
      </c>
      <c r="N87" s="315">
        <v>1</v>
      </c>
      <c r="O87" s="313">
        <v>0</v>
      </c>
      <c r="P87" s="314">
        <v>1</v>
      </c>
      <c r="Q87" s="315">
        <v>1</v>
      </c>
      <c r="R87" s="313">
        <v>0</v>
      </c>
      <c r="S87" s="316">
        <v>0</v>
      </c>
      <c r="T87" s="312">
        <v>0</v>
      </c>
      <c r="U87" s="321" t="s">
        <v>1246</v>
      </c>
      <c r="V87" s="320" t="str">
        <f t="shared" si="10"/>
        <v/>
      </c>
      <c r="W87" s="320" t="str">
        <f t="shared" si="11"/>
        <v/>
      </c>
      <c r="X87" s="320" t="str">
        <f t="shared" si="12"/>
        <v/>
      </c>
      <c r="Y87" s="320" t="str">
        <f t="shared" si="13"/>
        <v>ü</v>
      </c>
    </row>
    <row r="88" spans="1:25" ht="18.75">
      <c r="A88" s="307">
        <f t="shared" si="14"/>
        <v>81</v>
      </c>
      <c r="B88" s="307">
        <v>6</v>
      </c>
      <c r="C88" s="571"/>
      <c r="D88" s="572" t="s">
        <v>151</v>
      </c>
      <c r="E88" s="573">
        <v>5280000</v>
      </c>
      <c r="F88" s="312" t="s">
        <v>1249</v>
      </c>
      <c r="G88" s="313">
        <v>1</v>
      </c>
      <c r="H88" s="314">
        <v>0</v>
      </c>
      <c r="I88" s="314">
        <v>0</v>
      </c>
      <c r="J88" s="314">
        <v>0</v>
      </c>
      <c r="K88" s="315">
        <v>0</v>
      </c>
      <c r="L88" s="313">
        <v>1</v>
      </c>
      <c r="M88" s="314">
        <v>1</v>
      </c>
      <c r="N88" s="315">
        <v>1</v>
      </c>
      <c r="O88" s="313">
        <v>0</v>
      </c>
      <c r="P88" s="314">
        <v>1</v>
      </c>
      <c r="Q88" s="315">
        <v>1</v>
      </c>
      <c r="R88" s="313">
        <v>0</v>
      </c>
      <c r="S88" s="316">
        <v>0</v>
      </c>
      <c r="T88" s="312">
        <v>0</v>
      </c>
      <c r="U88" s="321" t="s">
        <v>1246</v>
      </c>
      <c r="V88" s="320" t="str">
        <f t="shared" si="10"/>
        <v/>
      </c>
      <c r="W88" s="320" t="str">
        <f t="shared" si="11"/>
        <v/>
      </c>
      <c r="X88" s="320" t="str">
        <f t="shared" si="12"/>
        <v/>
      </c>
      <c r="Y88" s="320" t="str">
        <f t="shared" si="13"/>
        <v>ü</v>
      </c>
    </row>
    <row r="89" spans="1:25" ht="18.75">
      <c r="A89" s="307">
        <f t="shared" si="14"/>
        <v>82</v>
      </c>
      <c r="B89" s="307">
        <v>6</v>
      </c>
      <c r="C89" s="571"/>
      <c r="D89" s="572" t="s">
        <v>152</v>
      </c>
      <c r="E89" s="573">
        <v>7574000</v>
      </c>
      <c r="F89" s="312" t="s">
        <v>1249</v>
      </c>
      <c r="G89" s="313">
        <v>1</v>
      </c>
      <c r="H89" s="314">
        <v>0</v>
      </c>
      <c r="I89" s="314">
        <v>0</v>
      </c>
      <c r="J89" s="314">
        <v>0</v>
      </c>
      <c r="K89" s="315">
        <v>0</v>
      </c>
      <c r="L89" s="313">
        <v>1</v>
      </c>
      <c r="M89" s="314">
        <v>1</v>
      </c>
      <c r="N89" s="315">
        <v>1</v>
      </c>
      <c r="O89" s="313">
        <v>0</v>
      </c>
      <c r="P89" s="314">
        <v>1</v>
      </c>
      <c r="Q89" s="315">
        <v>1</v>
      </c>
      <c r="R89" s="313">
        <v>0</v>
      </c>
      <c r="S89" s="316">
        <v>0</v>
      </c>
      <c r="T89" s="312">
        <v>0</v>
      </c>
      <c r="U89" s="321" t="s">
        <v>838</v>
      </c>
      <c r="V89" s="320" t="str">
        <f t="shared" si="10"/>
        <v/>
      </c>
      <c r="W89" s="320" t="str">
        <f t="shared" si="11"/>
        <v/>
      </c>
      <c r="X89" s="320" t="str">
        <f t="shared" si="12"/>
        <v/>
      </c>
      <c r="Y89" s="320" t="str">
        <f t="shared" si="13"/>
        <v>ü</v>
      </c>
    </row>
    <row r="90" spans="1:25" ht="18.75">
      <c r="A90" s="307">
        <f t="shared" si="14"/>
        <v>83</v>
      </c>
      <c r="B90" s="307">
        <v>6</v>
      </c>
      <c r="C90" s="571"/>
      <c r="D90" s="572" t="s">
        <v>153</v>
      </c>
      <c r="E90" s="573">
        <v>2500000</v>
      </c>
      <c r="F90" s="312" t="s">
        <v>1249</v>
      </c>
      <c r="G90" s="313">
        <v>1</v>
      </c>
      <c r="H90" s="314">
        <v>0</v>
      </c>
      <c r="I90" s="314">
        <v>0</v>
      </c>
      <c r="J90" s="314">
        <v>0</v>
      </c>
      <c r="K90" s="315">
        <v>0</v>
      </c>
      <c r="L90" s="313">
        <v>1</v>
      </c>
      <c r="M90" s="314">
        <v>1</v>
      </c>
      <c r="N90" s="315">
        <v>1</v>
      </c>
      <c r="O90" s="313">
        <v>0</v>
      </c>
      <c r="P90" s="314">
        <v>1</v>
      </c>
      <c r="Q90" s="315">
        <v>1</v>
      </c>
      <c r="R90" s="313">
        <v>0</v>
      </c>
      <c r="S90" s="316">
        <v>0</v>
      </c>
      <c r="T90" s="312">
        <v>0</v>
      </c>
      <c r="U90" s="321" t="s">
        <v>1245</v>
      </c>
      <c r="V90" s="320" t="str">
        <f t="shared" si="10"/>
        <v/>
      </c>
      <c r="W90" s="320" t="str">
        <f t="shared" si="11"/>
        <v/>
      </c>
      <c r="X90" s="320" t="str">
        <f t="shared" si="12"/>
        <v/>
      </c>
      <c r="Y90" s="320" t="str">
        <f t="shared" si="13"/>
        <v>ü</v>
      </c>
    </row>
    <row r="91" spans="1:25" ht="18.75">
      <c r="A91" s="307">
        <f t="shared" si="14"/>
        <v>84</v>
      </c>
      <c r="B91" s="307">
        <v>6</v>
      </c>
      <c r="C91" s="571"/>
      <c r="D91" s="581" t="s">
        <v>154</v>
      </c>
      <c r="E91" s="573">
        <v>2000000</v>
      </c>
      <c r="F91" s="312" t="s">
        <v>1249</v>
      </c>
      <c r="G91" s="313">
        <v>1</v>
      </c>
      <c r="H91" s="314">
        <v>0</v>
      </c>
      <c r="I91" s="314">
        <v>0</v>
      </c>
      <c r="J91" s="314">
        <v>0</v>
      </c>
      <c r="K91" s="315">
        <v>0</v>
      </c>
      <c r="L91" s="313">
        <v>1</v>
      </c>
      <c r="M91" s="314">
        <v>1</v>
      </c>
      <c r="N91" s="315">
        <v>1</v>
      </c>
      <c r="O91" s="313">
        <v>0</v>
      </c>
      <c r="P91" s="314">
        <v>1</v>
      </c>
      <c r="Q91" s="315">
        <v>1</v>
      </c>
      <c r="R91" s="313">
        <v>0</v>
      </c>
      <c r="S91" s="316">
        <v>0</v>
      </c>
      <c r="T91" s="312">
        <v>0</v>
      </c>
      <c r="U91" s="321" t="s">
        <v>2047</v>
      </c>
      <c r="V91" s="320" t="str">
        <f t="shared" si="10"/>
        <v/>
      </c>
      <c r="W91" s="320" t="str">
        <f t="shared" si="11"/>
        <v/>
      </c>
      <c r="X91" s="320" t="str">
        <f t="shared" si="12"/>
        <v/>
      </c>
      <c r="Y91" s="320" t="str">
        <f t="shared" si="13"/>
        <v>ü</v>
      </c>
    </row>
    <row r="92" spans="1:25" ht="37.5">
      <c r="A92" s="307">
        <f t="shared" si="14"/>
        <v>85</v>
      </c>
      <c r="B92" s="307">
        <v>6</v>
      </c>
      <c r="C92" s="571"/>
      <c r="D92" s="581" t="s">
        <v>155</v>
      </c>
      <c r="E92" s="573">
        <v>1500000</v>
      </c>
      <c r="F92" s="312" t="s">
        <v>1249</v>
      </c>
      <c r="G92" s="313">
        <v>1</v>
      </c>
      <c r="H92" s="314">
        <v>0</v>
      </c>
      <c r="I92" s="314">
        <v>0</v>
      </c>
      <c r="J92" s="314">
        <v>0</v>
      </c>
      <c r="K92" s="315">
        <v>0</v>
      </c>
      <c r="L92" s="313">
        <v>1</v>
      </c>
      <c r="M92" s="314">
        <v>1</v>
      </c>
      <c r="N92" s="315">
        <v>1</v>
      </c>
      <c r="O92" s="313">
        <v>0</v>
      </c>
      <c r="P92" s="314">
        <v>1</v>
      </c>
      <c r="Q92" s="315">
        <v>1</v>
      </c>
      <c r="R92" s="313">
        <v>0</v>
      </c>
      <c r="S92" s="316">
        <v>0</v>
      </c>
      <c r="T92" s="312">
        <v>0</v>
      </c>
      <c r="U92" s="321" t="s">
        <v>1756</v>
      </c>
      <c r="V92" s="320" t="str">
        <f t="shared" si="10"/>
        <v/>
      </c>
      <c r="W92" s="320" t="str">
        <f t="shared" si="11"/>
        <v/>
      </c>
      <c r="X92" s="320" t="str">
        <f t="shared" si="12"/>
        <v/>
      </c>
      <c r="Y92" s="320" t="str">
        <f t="shared" si="13"/>
        <v>ü</v>
      </c>
    </row>
    <row r="93" spans="1:25" ht="18.75">
      <c r="A93" s="307">
        <f t="shared" si="14"/>
        <v>86</v>
      </c>
      <c r="B93" s="307">
        <v>6</v>
      </c>
      <c r="C93" s="571"/>
      <c r="D93" s="581" t="s">
        <v>156</v>
      </c>
      <c r="E93" s="573">
        <v>1000000</v>
      </c>
      <c r="F93" s="312" t="s">
        <v>1249</v>
      </c>
      <c r="G93" s="313">
        <v>1</v>
      </c>
      <c r="H93" s="314">
        <v>0</v>
      </c>
      <c r="I93" s="314">
        <v>0</v>
      </c>
      <c r="J93" s="314">
        <v>0</v>
      </c>
      <c r="K93" s="315">
        <v>0</v>
      </c>
      <c r="L93" s="313">
        <v>1</v>
      </c>
      <c r="M93" s="314">
        <v>1</v>
      </c>
      <c r="N93" s="315">
        <v>1</v>
      </c>
      <c r="O93" s="313">
        <v>0</v>
      </c>
      <c r="P93" s="314">
        <v>1</v>
      </c>
      <c r="Q93" s="315">
        <v>1</v>
      </c>
      <c r="R93" s="313">
        <v>0</v>
      </c>
      <c r="S93" s="316">
        <v>0</v>
      </c>
      <c r="T93" s="312">
        <v>0</v>
      </c>
      <c r="U93" s="321" t="s">
        <v>1246</v>
      </c>
      <c r="V93" s="320" t="str">
        <f t="shared" si="10"/>
        <v/>
      </c>
      <c r="W93" s="320" t="str">
        <f t="shared" si="11"/>
        <v/>
      </c>
      <c r="X93" s="320" t="str">
        <f t="shared" si="12"/>
        <v/>
      </c>
      <c r="Y93" s="320" t="str">
        <f t="shared" si="13"/>
        <v>ü</v>
      </c>
    </row>
    <row r="94" spans="1:25" ht="18.75">
      <c r="A94" s="307">
        <f t="shared" si="14"/>
        <v>87</v>
      </c>
      <c r="B94" s="307">
        <v>6</v>
      </c>
      <c r="C94" s="571"/>
      <c r="D94" s="581" t="s">
        <v>157</v>
      </c>
      <c r="E94" s="573">
        <v>2000000</v>
      </c>
      <c r="F94" s="312" t="s">
        <v>1249</v>
      </c>
      <c r="G94" s="313">
        <v>1</v>
      </c>
      <c r="H94" s="314">
        <v>0</v>
      </c>
      <c r="I94" s="314">
        <v>0</v>
      </c>
      <c r="J94" s="314">
        <v>0</v>
      </c>
      <c r="K94" s="315">
        <v>0</v>
      </c>
      <c r="L94" s="313">
        <v>1</v>
      </c>
      <c r="M94" s="314">
        <v>1</v>
      </c>
      <c r="N94" s="315">
        <v>1</v>
      </c>
      <c r="O94" s="313">
        <v>0</v>
      </c>
      <c r="P94" s="314">
        <v>1</v>
      </c>
      <c r="Q94" s="315">
        <v>1</v>
      </c>
      <c r="R94" s="313">
        <v>0</v>
      </c>
      <c r="S94" s="316">
        <v>0</v>
      </c>
      <c r="T94" s="312">
        <v>0</v>
      </c>
      <c r="U94" s="321" t="s">
        <v>1246</v>
      </c>
      <c r="V94" s="320" t="str">
        <f t="shared" si="10"/>
        <v/>
      </c>
      <c r="W94" s="320" t="str">
        <f t="shared" si="11"/>
        <v/>
      </c>
      <c r="X94" s="320" t="str">
        <f t="shared" si="12"/>
        <v/>
      </c>
      <c r="Y94" s="320" t="str">
        <f t="shared" si="13"/>
        <v>ü</v>
      </c>
    </row>
    <row r="95" spans="1:25" ht="18.75">
      <c r="A95" s="307">
        <f t="shared" si="14"/>
        <v>88</v>
      </c>
      <c r="B95" s="307">
        <v>6</v>
      </c>
      <c r="C95" s="571"/>
      <c r="D95" s="581" t="s">
        <v>158</v>
      </c>
      <c r="E95" s="573">
        <v>260000</v>
      </c>
      <c r="F95" s="312" t="s">
        <v>1250</v>
      </c>
      <c r="G95" s="313">
        <v>1</v>
      </c>
      <c r="H95" s="314">
        <v>1</v>
      </c>
      <c r="I95" s="314">
        <v>0</v>
      </c>
      <c r="J95" s="314">
        <v>0</v>
      </c>
      <c r="K95" s="315">
        <v>0</v>
      </c>
      <c r="L95" s="313">
        <v>1</v>
      </c>
      <c r="M95" s="314">
        <v>1</v>
      </c>
      <c r="N95" s="315">
        <v>1</v>
      </c>
      <c r="O95" s="313">
        <v>0</v>
      </c>
      <c r="P95" s="314">
        <v>1</v>
      </c>
      <c r="Q95" s="315">
        <v>1</v>
      </c>
      <c r="R95" s="313">
        <v>1</v>
      </c>
      <c r="S95" s="316">
        <v>1</v>
      </c>
      <c r="T95" s="312">
        <v>1</v>
      </c>
      <c r="U95" s="574" t="s">
        <v>839</v>
      </c>
      <c r="V95" s="320" t="str">
        <f t="shared" si="10"/>
        <v>ü</v>
      </c>
      <c r="W95" s="320" t="str">
        <f t="shared" si="11"/>
        <v/>
      </c>
      <c r="X95" s="320" t="str">
        <f t="shared" si="12"/>
        <v/>
      </c>
      <c r="Y95" s="320" t="str">
        <f t="shared" si="13"/>
        <v/>
      </c>
    </row>
    <row r="96" spans="1:25" ht="18.75">
      <c r="A96" s="307">
        <f t="shared" si="14"/>
        <v>89</v>
      </c>
      <c r="B96" s="307">
        <v>6</v>
      </c>
      <c r="C96" s="571"/>
      <c r="D96" s="581" t="s">
        <v>159</v>
      </c>
      <c r="E96" s="573">
        <v>161000</v>
      </c>
      <c r="F96" s="312" t="s">
        <v>1249</v>
      </c>
      <c r="G96" s="313">
        <v>1</v>
      </c>
      <c r="H96" s="314">
        <v>0</v>
      </c>
      <c r="I96" s="314">
        <v>0</v>
      </c>
      <c r="J96" s="314">
        <v>0</v>
      </c>
      <c r="K96" s="315">
        <v>0</v>
      </c>
      <c r="L96" s="313">
        <v>1</v>
      </c>
      <c r="M96" s="314">
        <v>1</v>
      </c>
      <c r="N96" s="315">
        <v>1</v>
      </c>
      <c r="O96" s="313">
        <v>0</v>
      </c>
      <c r="P96" s="314">
        <v>1</v>
      </c>
      <c r="Q96" s="315">
        <v>1</v>
      </c>
      <c r="R96" s="313">
        <v>0</v>
      </c>
      <c r="S96" s="316">
        <v>0</v>
      </c>
      <c r="T96" s="312">
        <v>0</v>
      </c>
      <c r="U96" s="321" t="s">
        <v>1246</v>
      </c>
      <c r="V96" s="320" t="str">
        <f t="shared" si="10"/>
        <v/>
      </c>
      <c r="W96" s="320" t="str">
        <f t="shared" si="11"/>
        <v/>
      </c>
      <c r="X96" s="320" t="str">
        <f t="shared" si="12"/>
        <v/>
      </c>
      <c r="Y96" s="320" t="str">
        <f t="shared" si="13"/>
        <v>ü</v>
      </c>
    </row>
    <row r="97" spans="1:25" ht="18.75">
      <c r="A97" s="307">
        <f t="shared" si="14"/>
        <v>90</v>
      </c>
      <c r="B97" s="307">
        <v>6</v>
      </c>
      <c r="C97" s="571"/>
      <c r="D97" s="581" t="s">
        <v>160</v>
      </c>
      <c r="E97" s="573">
        <v>3829000</v>
      </c>
      <c r="F97" s="312" t="s">
        <v>1250</v>
      </c>
      <c r="G97" s="313">
        <v>1</v>
      </c>
      <c r="H97" s="314">
        <v>1</v>
      </c>
      <c r="I97" s="314">
        <v>0</v>
      </c>
      <c r="J97" s="314">
        <v>0</v>
      </c>
      <c r="K97" s="315">
        <v>0</v>
      </c>
      <c r="L97" s="313">
        <v>1</v>
      </c>
      <c r="M97" s="314">
        <v>1</v>
      </c>
      <c r="N97" s="315">
        <v>1</v>
      </c>
      <c r="O97" s="313">
        <v>0</v>
      </c>
      <c r="P97" s="314">
        <v>1</v>
      </c>
      <c r="Q97" s="315">
        <v>1</v>
      </c>
      <c r="R97" s="313">
        <v>1</v>
      </c>
      <c r="S97" s="316">
        <v>1</v>
      </c>
      <c r="T97" s="312">
        <v>1</v>
      </c>
      <c r="U97" s="574" t="s">
        <v>840</v>
      </c>
      <c r="V97" s="320" t="str">
        <f t="shared" si="10"/>
        <v>ü</v>
      </c>
      <c r="W97" s="320" t="str">
        <f t="shared" si="11"/>
        <v/>
      </c>
      <c r="X97" s="320" t="str">
        <f t="shared" si="12"/>
        <v/>
      </c>
      <c r="Y97" s="320" t="str">
        <f t="shared" si="13"/>
        <v/>
      </c>
    </row>
    <row r="98" spans="1:25" ht="18.75">
      <c r="A98" s="307">
        <f t="shared" si="14"/>
        <v>91</v>
      </c>
      <c r="B98" s="307">
        <v>6</v>
      </c>
      <c r="C98" s="571"/>
      <c r="D98" s="581" t="s">
        <v>161</v>
      </c>
      <c r="E98" s="573">
        <v>4863000</v>
      </c>
      <c r="F98" s="312" t="s">
        <v>1249</v>
      </c>
      <c r="G98" s="313">
        <v>1</v>
      </c>
      <c r="H98" s="314">
        <v>0</v>
      </c>
      <c r="I98" s="314">
        <v>0</v>
      </c>
      <c r="J98" s="314">
        <v>0</v>
      </c>
      <c r="K98" s="315">
        <v>0</v>
      </c>
      <c r="L98" s="313">
        <v>1</v>
      </c>
      <c r="M98" s="314">
        <v>1</v>
      </c>
      <c r="N98" s="315">
        <v>1</v>
      </c>
      <c r="O98" s="313">
        <v>0</v>
      </c>
      <c r="P98" s="314">
        <v>1</v>
      </c>
      <c r="Q98" s="315">
        <v>1</v>
      </c>
      <c r="R98" s="313">
        <v>0</v>
      </c>
      <c r="S98" s="316">
        <v>0</v>
      </c>
      <c r="T98" s="312">
        <v>0</v>
      </c>
      <c r="U98" s="321" t="s">
        <v>1246</v>
      </c>
      <c r="V98" s="320" t="str">
        <f t="shared" si="10"/>
        <v/>
      </c>
      <c r="W98" s="320" t="str">
        <f t="shared" si="11"/>
        <v/>
      </c>
      <c r="X98" s="320" t="str">
        <f t="shared" si="12"/>
        <v/>
      </c>
      <c r="Y98" s="320" t="str">
        <f t="shared" si="13"/>
        <v>ü</v>
      </c>
    </row>
    <row r="99" spans="1:25" ht="18.75">
      <c r="A99" s="307">
        <f t="shared" si="14"/>
        <v>92</v>
      </c>
      <c r="B99" s="307">
        <v>6</v>
      </c>
      <c r="C99" s="571"/>
      <c r="D99" s="581" t="s">
        <v>162</v>
      </c>
      <c r="E99" s="573">
        <v>200000</v>
      </c>
      <c r="F99" s="312" t="s">
        <v>1249</v>
      </c>
      <c r="G99" s="313">
        <v>1</v>
      </c>
      <c r="H99" s="314">
        <v>0</v>
      </c>
      <c r="I99" s="314">
        <v>0</v>
      </c>
      <c r="J99" s="314">
        <v>0</v>
      </c>
      <c r="K99" s="315">
        <v>0</v>
      </c>
      <c r="L99" s="313">
        <v>1</v>
      </c>
      <c r="M99" s="314">
        <v>1</v>
      </c>
      <c r="N99" s="315">
        <v>1</v>
      </c>
      <c r="O99" s="313">
        <v>0</v>
      </c>
      <c r="P99" s="314">
        <v>1</v>
      </c>
      <c r="Q99" s="315">
        <v>1</v>
      </c>
      <c r="R99" s="313">
        <v>0</v>
      </c>
      <c r="S99" s="316">
        <v>0</v>
      </c>
      <c r="T99" s="312">
        <v>0</v>
      </c>
      <c r="U99" s="321" t="s">
        <v>1246</v>
      </c>
      <c r="V99" s="320" t="str">
        <f t="shared" si="10"/>
        <v/>
      </c>
      <c r="W99" s="320" t="str">
        <f t="shared" si="11"/>
        <v/>
      </c>
      <c r="X99" s="320" t="str">
        <f t="shared" si="12"/>
        <v/>
      </c>
      <c r="Y99" s="320" t="str">
        <f t="shared" si="13"/>
        <v>ü</v>
      </c>
    </row>
    <row r="100" spans="1:25" ht="18.75">
      <c r="A100" s="307">
        <f t="shared" si="14"/>
        <v>93</v>
      </c>
      <c r="B100" s="307">
        <v>6</v>
      </c>
      <c r="C100" s="571"/>
      <c r="D100" s="581" t="s">
        <v>163</v>
      </c>
      <c r="E100" s="573">
        <v>13000</v>
      </c>
      <c r="F100" s="312" t="s">
        <v>1249</v>
      </c>
      <c r="G100" s="313">
        <v>1</v>
      </c>
      <c r="H100" s="314">
        <v>0</v>
      </c>
      <c r="I100" s="314">
        <v>0</v>
      </c>
      <c r="J100" s="314">
        <v>0</v>
      </c>
      <c r="K100" s="315">
        <v>0</v>
      </c>
      <c r="L100" s="313">
        <v>1</v>
      </c>
      <c r="M100" s="314">
        <v>1</v>
      </c>
      <c r="N100" s="315">
        <v>1</v>
      </c>
      <c r="O100" s="313">
        <v>0</v>
      </c>
      <c r="P100" s="314">
        <v>1</v>
      </c>
      <c r="Q100" s="315">
        <v>1</v>
      </c>
      <c r="R100" s="313">
        <v>0</v>
      </c>
      <c r="S100" s="316">
        <v>0</v>
      </c>
      <c r="T100" s="312">
        <v>0</v>
      </c>
      <c r="U100" s="321" t="s">
        <v>1246</v>
      </c>
      <c r="V100" s="320" t="str">
        <f t="shared" si="10"/>
        <v/>
      </c>
      <c r="W100" s="320" t="str">
        <f t="shared" si="11"/>
        <v/>
      </c>
      <c r="X100" s="320" t="str">
        <f t="shared" si="12"/>
        <v/>
      </c>
      <c r="Y100" s="320" t="str">
        <f t="shared" si="13"/>
        <v>ü</v>
      </c>
    </row>
    <row r="101" spans="1:25" ht="32.25">
      <c r="A101" s="307">
        <f t="shared" si="14"/>
        <v>94</v>
      </c>
      <c r="B101" s="307">
        <v>6</v>
      </c>
      <c r="C101" s="571"/>
      <c r="D101" s="581" t="s">
        <v>164</v>
      </c>
      <c r="E101" s="573">
        <v>1550000</v>
      </c>
      <c r="F101" s="312" t="s">
        <v>1249</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21" t="s">
        <v>841</v>
      </c>
      <c r="V101" s="320" t="str">
        <f t="shared" si="10"/>
        <v/>
      </c>
      <c r="W101" s="320" t="str">
        <f t="shared" si="11"/>
        <v/>
      </c>
      <c r="X101" s="320" t="str">
        <f t="shared" si="12"/>
        <v/>
      </c>
      <c r="Y101" s="320" t="str">
        <f t="shared" si="13"/>
        <v>ü</v>
      </c>
    </row>
    <row r="102" spans="1:25" ht="18.75">
      <c r="A102" s="307">
        <f t="shared" si="14"/>
        <v>95</v>
      </c>
      <c r="B102" s="307">
        <v>6</v>
      </c>
      <c r="C102" s="571"/>
      <c r="D102" s="581" t="s">
        <v>165</v>
      </c>
      <c r="E102" s="573">
        <v>300000</v>
      </c>
      <c r="F102" s="312" t="s">
        <v>1249</v>
      </c>
      <c r="G102" s="313">
        <v>1</v>
      </c>
      <c r="H102" s="314">
        <v>0</v>
      </c>
      <c r="I102" s="314">
        <v>0</v>
      </c>
      <c r="J102" s="314">
        <v>0</v>
      </c>
      <c r="K102" s="315">
        <v>0</v>
      </c>
      <c r="L102" s="313">
        <v>1</v>
      </c>
      <c r="M102" s="314">
        <v>1</v>
      </c>
      <c r="N102" s="315">
        <v>1</v>
      </c>
      <c r="O102" s="313">
        <v>0</v>
      </c>
      <c r="P102" s="314">
        <v>1</v>
      </c>
      <c r="Q102" s="315">
        <v>1</v>
      </c>
      <c r="R102" s="313">
        <v>0</v>
      </c>
      <c r="S102" s="316">
        <v>0</v>
      </c>
      <c r="T102" s="312">
        <v>0</v>
      </c>
      <c r="U102" s="321" t="s">
        <v>1245</v>
      </c>
      <c r="V102" s="320" t="str">
        <f t="shared" si="10"/>
        <v/>
      </c>
      <c r="W102" s="320" t="str">
        <f t="shared" si="11"/>
        <v/>
      </c>
      <c r="X102" s="320" t="str">
        <f t="shared" si="12"/>
        <v/>
      </c>
      <c r="Y102" s="320" t="str">
        <f t="shared" si="13"/>
        <v>ü</v>
      </c>
    </row>
    <row r="103" spans="1:25" ht="18.75">
      <c r="A103" s="307">
        <f t="shared" si="14"/>
        <v>96</v>
      </c>
      <c r="B103" s="307">
        <v>6</v>
      </c>
      <c r="C103" s="571"/>
      <c r="D103" s="581" t="s">
        <v>166</v>
      </c>
      <c r="E103" s="573">
        <v>165400</v>
      </c>
      <c r="F103" s="312" t="s">
        <v>1249</v>
      </c>
      <c r="G103" s="313">
        <v>1</v>
      </c>
      <c r="H103" s="314">
        <v>0</v>
      </c>
      <c r="I103" s="314">
        <v>0</v>
      </c>
      <c r="J103" s="314">
        <v>0</v>
      </c>
      <c r="K103" s="315">
        <v>0</v>
      </c>
      <c r="L103" s="313">
        <v>1</v>
      </c>
      <c r="M103" s="314">
        <v>1</v>
      </c>
      <c r="N103" s="315">
        <v>1</v>
      </c>
      <c r="O103" s="313">
        <v>0</v>
      </c>
      <c r="P103" s="314">
        <v>1</v>
      </c>
      <c r="Q103" s="315">
        <v>1</v>
      </c>
      <c r="R103" s="313">
        <v>0</v>
      </c>
      <c r="S103" s="316">
        <v>0</v>
      </c>
      <c r="T103" s="312">
        <v>0</v>
      </c>
      <c r="U103" s="321" t="s">
        <v>1246</v>
      </c>
      <c r="V103" s="320" t="str">
        <f t="shared" si="10"/>
        <v/>
      </c>
      <c r="W103" s="320" t="str">
        <f t="shared" si="11"/>
        <v/>
      </c>
      <c r="X103" s="320" t="str">
        <f t="shared" si="12"/>
        <v/>
      </c>
      <c r="Y103" s="320" t="str">
        <f t="shared" si="13"/>
        <v>ü</v>
      </c>
    </row>
    <row r="104" spans="1:25" ht="18.75">
      <c r="A104" s="307">
        <f t="shared" si="14"/>
        <v>97</v>
      </c>
      <c r="B104" s="307">
        <v>6</v>
      </c>
      <c r="C104" s="571"/>
      <c r="D104" s="581" t="s">
        <v>167</v>
      </c>
      <c r="E104" s="573">
        <v>200200</v>
      </c>
      <c r="F104" s="312" t="s">
        <v>1249</v>
      </c>
      <c r="G104" s="313">
        <v>1</v>
      </c>
      <c r="H104" s="314">
        <v>0</v>
      </c>
      <c r="I104" s="314">
        <v>0</v>
      </c>
      <c r="J104" s="314">
        <v>0</v>
      </c>
      <c r="K104" s="315">
        <v>0</v>
      </c>
      <c r="L104" s="313">
        <v>1</v>
      </c>
      <c r="M104" s="314">
        <v>1</v>
      </c>
      <c r="N104" s="315">
        <v>1</v>
      </c>
      <c r="O104" s="313">
        <v>0</v>
      </c>
      <c r="P104" s="314">
        <v>1</v>
      </c>
      <c r="Q104" s="315">
        <v>1</v>
      </c>
      <c r="R104" s="313">
        <v>0</v>
      </c>
      <c r="S104" s="316">
        <v>0</v>
      </c>
      <c r="T104" s="312">
        <v>0</v>
      </c>
      <c r="U104" s="321" t="s">
        <v>1246</v>
      </c>
      <c r="V104" s="320" t="str">
        <f t="shared" ref="V104:V121" si="15">IF($F104="Y",$Z$4,"")</f>
        <v/>
      </c>
      <c r="W104" s="320" t="str">
        <f t="shared" ref="W104:W121" si="16">IF(F104="F",$Z$4,"")</f>
        <v/>
      </c>
      <c r="X104" s="320" t="str">
        <f t="shared" ref="X104:X121" si="17">IF(F104="L",$Z$4,"")</f>
        <v/>
      </c>
      <c r="Y104" s="320" t="str">
        <f t="shared" ref="Y104:Y121" si="18">IF(F104="N",$Z$4,"")</f>
        <v>ü</v>
      </c>
    </row>
    <row r="105" spans="1:25" ht="37.5">
      <c r="A105" s="307">
        <f t="shared" ref="A105:A121" si="19">A104+1</f>
        <v>98</v>
      </c>
      <c r="B105" s="307">
        <v>6</v>
      </c>
      <c r="C105" s="571"/>
      <c r="D105" s="581" t="s">
        <v>168</v>
      </c>
      <c r="E105" s="577">
        <v>500000</v>
      </c>
      <c r="F105" s="312" t="s">
        <v>1248</v>
      </c>
      <c r="G105" s="313">
        <v>1</v>
      </c>
      <c r="H105" s="314">
        <v>1</v>
      </c>
      <c r="I105" s="314">
        <v>0</v>
      </c>
      <c r="J105" s="314">
        <v>0</v>
      </c>
      <c r="K105" s="315">
        <v>0</v>
      </c>
      <c r="L105" s="313">
        <v>1</v>
      </c>
      <c r="M105" s="314">
        <v>1</v>
      </c>
      <c r="N105" s="315">
        <v>1</v>
      </c>
      <c r="O105" s="313">
        <v>0</v>
      </c>
      <c r="P105" s="314">
        <v>1</v>
      </c>
      <c r="Q105" s="315">
        <v>1</v>
      </c>
      <c r="R105" s="313">
        <v>1</v>
      </c>
      <c r="S105" s="316">
        <v>1</v>
      </c>
      <c r="T105" s="312">
        <v>1</v>
      </c>
      <c r="U105" s="574" t="s">
        <v>204</v>
      </c>
      <c r="V105" s="320" t="str">
        <f t="shared" si="15"/>
        <v/>
      </c>
      <c r="W105" s="320" t="str">
        <f t="shared" si="16"/>
        <v>ü</v>
      </c>
      <c r="X105" s="320" t="str">
        <f t="shared" si="17"/>
        <v/>
      </c>
      <c r="Y105" s="320" t="str">
        <f t="shared" si="18"/>
        <v/>
      </c>
    </row>
    <row r="106" spans="1:25" ht="32.25">
      <c r="A106" s="307">
        <f t="shared" si="19"/>
        <v>99</v>
      </c>
      <c r="B106" s="307">
        <v>6</v>
      </c>
      <c r="C106" s="571"/>
      <c r="D106" s="581" t="s">
        <v>169</v>
      </c>
      <c r="E106" s="577">
        <v>10000000</v>
      </c>
      <c r="F106" s="312" t="s">
        <v>1248</v>
      </c>
      <c r="G106" s="313">
        <v>1</v>
      </c>
      <c r="H106" s="314">
        <v>1</v>
      </c>
      <c r="I106" s="314">
        <v>0</v>
      </c>
      <c r="J106" s="314">
        <v>0</v>
      </c>
      <c r="K106" s="315">
        <v>0</v>
      </c>
      <c r="L106" s="313">
        <v>1</v>
      </c>
      <c r="M106" s="314">
        <v>1</v>
      </c>
      <c r="N106" s="315">
        <v>1</v>
      </c>
      <c r="O106" s="313">
        <v>0</v>
      </c>
      <c r="P106" s="314">
        <v>1</v>
      </c>
      <c r="Q106" s="315">
        <v>1</v>
      </c>
      <c r="R106" s="313">
        <v>1</v>
      </c>
      <c r="S106" s="316">
        <v>1</v>
      </c>
      <c r="T106" s="312">
        <v>1</v>
      </c>
      <c r="U106" s="574" t="s">
        <v>204</v>
      </c>
      <c r="V106" s="320" t="str">
        <f t="shared" si="15"/>
        <v/>
      </c>
      <c r="W106" s="320" t="str">
        <f t="shared" si="16"/>
        <v>ü</v>
      </c>
      <c r="X106" s="320" t="str">
        <f t="shared" si="17"/>
        <v/>
      </c>
      <c r="Y106" s="320" t="str">
        <f t="shared" si="18"/>
        <v/>
      </c>
    </row>
    <row r="107" spans="1:25" ht="32.25">
      <c r="A107" s="307">
        <f t="shared" si="19"/>
        <v>100</v>
      </c>
      <c r="B107" s="307">
        <v>6</v>
      </c>
      <c r="C107" s="571"/>
      <c r="D107" s="581" t="s">
        <v>170</v>
      </c>
      <c r="E107" s="577">
        <v>4706000</v>
      </c>
      <c r="F107" s="312" t="s">
        <v>1248</v>
      </c>
      <c r="G107" s="313">
        <v>1</v>
      </c>
      <c r="H107" s="314">
        <v>0</v>
      </c>
      <c r="I107" s="314">
        <v>0</v>
      </c>
      <c r="J107" s="314">
        <v>0</v>
      </c>
      <c r="K107" s="315">
        <v>0</v>
      </c>
      <c r="L107" s="313">
        <v>1</v>
      </c>
      <c r="M107" s="314">
        <v>1</v>
      </c>
      <c r="N107" s="315">
        <v>1</v>
      </c>
      <c r="O107" s="313">
        <v>0</v>
      </c>
      <c r="P107" s="314">
        <v>1</v>
      </c>
      <c r="Q107" s="315">
        <v>1</v>
      </c>
      <c r="R107" s="313">
        <v>1</v>
      </c>
      <c r="S107" s="316">
        <v>1</v>
      </c>
      <c r="T107" s="312">
        <v>1</v>
      </c>
      <c r="U107" s="574" t="s">
        <v>2111</v>
      </c>
      <c r="V107" s="320" t="str">
        <f t="shared" si="15"/>
        <v/>
      </c>
      <c r="W107" s="320" t="str">
        <f t="shared" si="16"/>
        <v>ü</v>
      </c>
      <c r="X107" s="320" t="str">
        <f t="shared" si="17"/>
        <v/>
      </c>
      <c r="Y107" s="320" t="str">
        <f t="shared" si="18"/>
        <v/>
      </c>
    </row>
    <row r="108" spans="1:25" ht="32.25">
      <c r="A108" s="307">
        <f t="shared" si="19"/>
        <v>101</v>
      </c>
      <c r="B108" s="307">
        <v>6</v>
      </c>
      <c r="C108" s="571"/>
      <c r="D108" s="581" t="s">
        <v>171</v>
      </c>
      <c r="E108" s="573">
        <v>2430000</v>
      </c>
      <c r="F108" s="312" t="s">
        <v>1248</v>
      </c>
      <c r="G108" s="313">
        <v>1</v>
      </c>
      <c r="H108" s="314">
        <v>1</v>
      </c>
      <c r="I108" s="314">
        <v>0</v>
      </c>
      <c r="J108" s="314">
        <v>0</v>
      </c>
      <c r="K108" s="315">
        <v>0</v>
      </c>
      <c r="L108" s="313">
        <v>1</v>
      </c>
      <c r="M108" s="314">
        <v>1</v>
      </c>
      <c r="N108" s="315">
        <v>1</v>
      </c>
      <c r="O108" s="313">
        <v>0</v>
      </c>
      <c r="P108" s="314">
        <v>1</v>
      </c>
      <c r="Q108" s="315">
        <v>1</v>
      </c>
      <c r="R108" s="313">
        <v>1</v>
      </c>
      <c r="S108" s="316">
        <v>1</v>
      </c>
      <c r="T108" s="312">
        <v>1</v>
      </c>
      <c r="U108" s="574" t="s">
        <v>204</v>
      </c>
      <c r="V108" s="320" t="str">
        <f t="shared" si="15"/>
        <v/>
      </c>
      <c r="W108" s="320" t="str">
        <f t="shared" si="16"/>
        <v>ü</v>
      </c>
      <c r="X108" s="320" t="str">
        <f t="shared" si="17"/>
        <v/>
      </c>
      <c r="Y108" s="320" t="str">
        <f t="shared" si="18"/>
        <v/>
      </c>
    </row>
    <row r="109" spans="1:25" ht="32.25">
      <c r="A109" s="307">
        <f t="shared" si="19"/>
        <v>102</v>
      </c>
      <c r="B109" s="307">
        <v>6</v>
      </c>
      <c r="C109" s="571"/>
      <c r="D109" s="582" t="s">
        <v>172</v>
      </c>
      <c r="E109" s="573">
        <v>1500000</v>
      </c>
      <c r="F109" s="312" t="s">
        <v>1250</v>
      </c>
      <c r="G109" s="313">
        <v>1</v>
      </c>
      <c r="H109" s="314">
        <v>1</v>
      </c>
      <c r="I109" s="314">
        <v>0</v>
      </c>
      <c r="J109" s="314">
        <v>0</v>
      </c>
      <c r="K109" s="315">
        <v>0</v>
      </c>
      <c r="L109" s="313">
        <v>1</v>
      </c>
      <c r="M109" s="314">
        <v>1</v>
      </c>
      <c r="N109" s="315">
        <v>1</v>
      </c>
      <c r="O109" s="313">
        <v>0</v>
      </c>
      <c r="P109" s="314">
        <v>1</v>
      </c>
      <c r="Q109" s="315">
        <v>1</v>
      </c>
      <c r="R109" s="313">
        <v>1</v>
      </c>
      <c r="S109" s="316">
        <v>1</v>
      </c>
      <c r="T109" s="312">
        <v>1</v>
      </c>
      <c r="U109" s="574" t="s">
        <v>2112</v>
      </c>
      <c r="V109" s="320" t="str">
        <f t="shared" si="15"/>
        <v>ü</v>
      </c>
      <c r="W109" s="320" t="str">
        <f t="shared" si="16"/>
        <v/>
      </c>
      <c r="X109" s="320" t="str">
        <f t="shared" si="17"/>
        <v/>
      </c>
      <c r="Y109" s="320" t="str">
        <f t="shared" si="18"/>
        <v/>
      </c>
    </row>
    <row r="110" spans="1:25" ht="32.25">
      <c r="A110" s="307">
        <f t="shared" si="19"/>
        <v>103</v>
      </c>
      <c r="B110" s="307">
        <v>6</v>
      </c>
      <c r="C110" s="571"/>
      <c r="D110" s="583" t="s">
        <v>173</v>
      </c>
      <c r="E110" s="573">
        <v>1965600</v>
      </c>
      <c r="F110" s="312" t="s">
        <v>1250</v>
      </c>
      <c r="G110" s="313">
        <v>1</v>
      </c>
      <c r="H110" s="314">
        <v>1</v>
      </c>
      <c r="I110" s="314">
        <v>0</v>
      </c>
      <c r="J110" s="314">
        <v>0</v>
      </c>
      <c r="K110" s="315">
        <v>0</v>
      </c>
      <c r="L110" s="313">
        <v>1</v>
      </c>
      <c r="M110" s="314">
        <v>1</v>
      </c>
      <c r="N110" s="315">
        <v>1</v>
      </c>
      <c r="O110" s="313">
        <v>0</v>
      </c>
      <c r="P110" s="314">
        <v>1</v>
      </c>
      <c r="Q110" s="315">
        <v>1</v>
      </c>
      <c r="R110" s="313">
        <v>1</v>
      </c>
      <c r="S110" s="316">
        <v>1</v>
      </c>
      <c r="T110" s="312">
        <v>1</v>
      </c>
      <c r="U110" s="574" t="s">
        <v>2112</v>
      </c>
      <c r="V110" s="320" t="str">
        <f t="shared" si="15"/>
        <v>ü</v>
      </c>
      <c r="W110" s="320" t="str">
        <f t="shared" si="16"/>
        <v/>
      </c>
      <c r="X110" s="320" t="str">
        <f t="shared" si="17"/>
        <v/>
      </c>
      <c r="Y110" s="320" t="str">
        <f t="shared" si="18"/>
        <v/>
      </c>
    </row>
    <row r="111" spans="1:25" ht="32.25">
      <c r="A111" s="307">
        <f t="shared" si="19"/>
        <v>104</v>
      </c>
      <c r="B111" s="307">
        <v>6</v>
      </c>
      <c r="C111" s="571"/>
      <c r="D111" s="583" t="s">
        <v>174</v>
      </c>
      <c r="E111" s="573">
        <v>1984200</v>
      </c>
      <c r="F111" s="312" t="s">
        <v>1250</v>
      </c>
      <c r="G111" s="313">
        <v>1</v>
      </c>
      <c r="H111" s="314">
        <v>1</v>
      </c>
      <c r="I111" s="314">
        <v>0</v>
      </c>
      <c r="J111" s="314">
        <v>0</v>
      </c>
      <c r="K111" s="315">
        <v>0</v>
      </c>
      <c r="L111" s="313">
        <v>1</v>
      </c>
      <c r="M111" s="314">
        <v>1</v>
      </c>
      <c r="N111" s="315">
        <v>1</v>
      </c>
      <c r="O111" s="313">
        <v>0</v>
      </c>
      <c r="P111" s="314">
        <v>1</v>
      </c>
      <c r="Q111" s="315">
        <v>1</v>
      </c>
      <c r="R111" s="313">
        <v>1</v>
      </c>
      <c r="S111" s="316">
        <v>1</v>
      </c>
      <c r="T111" s="312">
        <v>1</v>
      </c>
      <c r="U111" s="574" t="s">
        <v>2112</v>
      </c>
      <c r="V111" s="320" t="str">
        <f t="shared" si="15"/>
        <v>ü</v>
      </c>
      <c r="W111" s="320" t="str">
        <f t="shared" si="16"/>
        <v/>
      </c>
      <c r="X111" s="320" t="str">
        <f t="shared" si="17"/>
        <v/>
      </c>
      <c r="Y111" s="320" t="str">
        <f t="shared" si="18"/>
        <v/>
      </c>
    </row>
    <row r="112" spans="1:25" ht="32.25">
      <c r="A112" s="307">
        <f t="shared" si="19"/>
        <v>105</v>
      </c>
      <c r="B112" s="307">
        <v>6</v>
      </c>
      <c r="C112" s="571"/>
      <c r="D112" s="583" t="s">
        <v>175</v>
      </c>
      <c r="E112" s="573">
        <v>1950000</v>
      </c>
      <c r="F112" s="312" t="s">
        <v>1250</v>
      </c>
      <c r="G112" s="313">
        <v>1</v>
      </c>
      <c r="H112" s="314">
        <v>1</v>
      </c>
      <c r="I112" s="314">
        <v>0</v>
      </c>
      <c r="J112" s="314">
        <v>0</v>
      </c>
      <c r="K112" s="315">
        <v>0</v>
      </c>
      <c r="L112" s="313">
        <v>1</v>
      </c>
      <c r="M112" s="314">
        <v>1</v>
      </c>
      <c r="N112" s="315">
        <v>1</v>
      </c>
      <c r="O112" s="313">
        <v>0</v>
      </c>
      <c r="P112" s="314">
        <v>1</v>
      </c>
      <c r="Q112" s="315">
        <v>1</v>
      </c>
      <c r="R112" s="313">
        <v>1</v>
      </c>
      <c r="S112" s="316">
        <v>1</v>
      </c>
      <c r="T112" s="312">
        <v>1</v>
      </c>
      <c r="U112" s="574" t="s">
        <v>2113</v>
      </c>
      <c r="V112" s="320" t="str">
        <f t="shared" si="15"/>
        <v>ü</v>
      </c>
      <c r="W112" s="320" t="str">
        <f t="shared" si="16"/>
        <v/>
      </c>
      <c r="X112" s="320" t="str">
        <f t="shared" si="17"/>
        <v/>
      </c>
      <c r="Y112" s="320" t="str">
        <f t="shared" si="18"/>
        <v/>
      </c>
    </row>
    <row r="113" spans="1:25" ht="28.5">
      <c r="A113" s="307">
        <f t="shared" si="19"/>
        <v>106</v>
      </c>
      <c r="B113" s="307">
        <v>7</v>
      </c>
      <c r="C113" s="571" t="s">
        <v>176</v>
      </c>
      <c r="D113" s="335" t="s">
        <v>177</v>
      </c>
      <c r="E113" s="573">
        <v>10000000</v>
      </c>
      <c r="F113" s="312" t="s">
        <v>1248</v>
      </c>
      <c r="G113" s="313">
        <v>1</v>
      </c>
      <c r="H113" s="314">
        <v>1</v>
      </c>
      <c r="I113" s="314">
        <v>0</v>
      </c>
      <c r="J113" s="314">
        <v>0</v>
      </c>
      <c r="K113" s="315">
        <v>0</v>
      </c>
      <c r="L113" s="313">
        <v>1</v>
      </c>
      <c r="M113" s="314">
        <v>1</v>
      </c>
      <c r="N113" s="315">
        <v>1</v>
      </c>
      <c r="O113" s="313">
        <v>0</v>
      </c>
      <c r="P113" s="314">
        <v>1</v>
      </c>
      <c r="Q113" s="315">
        <v>1</v>
      </c>
      <c r="R113" s="313">
        <v>1</v>
      </c>
      <c r="S113" s="316">
        <v>1</v>
      </c>
      <c r="T113" s="312">
        <v>1</v>
      </c>
      <c r="U113" s="574" t="s">
        <v>204</v>
      </c>
      <c r="V113" s="320" t="str">
        <f t="shared" si="15"/>
        <v/>
      </c>
      <c r="W113" s="320" t="str">
        <f t="shared" si="16"/>
        <v>ü</v>
      </c>
      <c r="X113" s="320" t="str">
        <f t="shared" si="17"/>
        <v/>
      </c>
      <c r="Y113" s="320" t="str">
        <f t="shared" si="18"/>
        <v/>
      </c>
    </row>
    <row r="114" spans="1:25" ht="28.5">
      <c r="A114" s="307">
        <f t="shared" si="19"/>
        <v>107</v>
      </c>
      <c r="B114" s="307">
        <v>7</v>
      </c>
      <c r="C114" s="571"/>
      <c r="D114" s="335" t="s">
        <v>178</v>
      </c>
      <c r="E114" s="573">
        <v>500000</v>
      </c>
      <c r="F114" s="312" t="s">
        <v>1248</v>
      </c>
      <c r="G114" s="313">
        <v>1</v>
      </c>
      <c r="H114" s="314">
        <v>1</v>
      </c>
      <c r="I114" s="314">
        <v>0</v>
      </c>
      <c r="J114" s="314">
        <v>0</v>
      </c>
      <c r="K114" s="315">
        <v>0</v>
      </c>
      <c r="L114" s="313">
        <v>1</v>
      </c>
      <c r="M114" s="314">
        <v>1</v>
      </c>
      <c r="N114" s="315">
        <v>1</v>
      </c>
      <c r="O114" s="313">
        <v>0</v>
      </c>
      <c r="P114" s="314">
        <v>1</v>
      </c>
      <c r="Q114" s="315">
        <v>1</v>
      </c>
      <c r="R114" s="313">
        <v>1</v>
      </c>
      <c r="S114" s="316">
        <v>1</v>
      </c>
      <c r="T114" s="312">
        <v>1</v>
      </c>
      <c r="U114" s="574" t="s">
        <v>204</v>
      </c>
      <c r="V114" s="320" t="str">
        <f t="shared" si="15"/>
        <v/>
      </c>
      <c r="W114" s="320" t="str">
        <f t="shared" si="16"/>
        <v>ü</v>
      </c>
      <c r="X114" s="320" t="str">
        <f t="shared" si="17"/>
        <v/>
      </c>
      <c r="Y114" s="320" t="str">
        <f t="shared" si="18"/>
        <v/>
      </c>
    </row>
    <row r="115" spans="1:25" ht="28.5">
      <c r="A115" s="307">
        <f t="shared" si="19"/>
        <v>108</v>
      </c>
      <c r="B115" s="307">
        <v>7</v>
      </c>
      <c r="C115" s="571"/>
      <c r="D115" s="335" t="s">
        <v>179</v>
      </c>
      <c r="E115" s="573">
        <v>400000</v>
      </c>
      <c r="F115" s="312" t="s">
        <v>1248</v>
      </c>
      <c r="G115" s="313">
        <v>1</v>
      </c>
      <c r="H115" s="314">
        <v>1</v>
      </c>
      <c r="I115" s="314">
        <v>0</v>
      </c>
      <c r="J115" s="314">
        <v>0</v>
      </c>
      <c r="K115" s="315">
        <v>0</v>
      </c>
      <c r="L115" s="313">
        <v>1</v>
      </c>
      <c r="M115" s="314">
        <v>1</v>
      </c>
      <c r="N115" s="315">
        <v>1</v>
      </c>
      <c r="O115" s="313">
        <v>0</v>
      </c>
      <c r="P115" s="314">
        <v>1</v>
      </c>
      <c r="Q115" s="315">
        <v>1</v>
      </c>
      <c r="R115" s="313">
        <v>1</v>
      </c>
      <c r="S115" s="316">
        <v>1</v>
      </c>
      <c r="T115" s="312">
        <v>1</v>
      </c>
      <c r="U115" s="574" t="s">
        <v>204</v>
      </c>
      <c r="V115" s="320" t="str">
        <f t="shared" si="15"/>
        <v/>
      </c>
      <c r="W115" s="320" t="str">
        <f t="shared" si="16"/>
        <v>ü</v>
      </c>
      <c r="X115" s="320" t="str">
        <f t="shared" si="17"/>
        <v/>
      </c>
      <c r="Y115" s="320" t="str">
        <f t="shared" si="18"/>
        <v/>
      </c>
    </row>
    <row r="116" spans="1:25" ht="28.5">
      <c r="A116" s="307">
        <f t="shared" si="19"/>
        <v>109</v>
      </c>
      <c r="B116" s="307">
        <v>7</v>
      </c>
      <c r="C116" s="571"/>
      <c r="D116" s="335" t="s">
        <v>180</v>
      </c>
      <c r="E116" s="573">
        <v>250000</v>
      </c>
      <c r="F116" s="312" t="s">
        <v>1248</v>
      </c>
      <c r="G116" s="313">
        <v>1</v>
      </c>
      <c r="H116" s="314">
        <v>1</v>
      </c>
      <c r="I116" s="314">
        <v>0</v>
      </c>
      <c r="J116" s="314">
        <v>0</v>
      </c>
      <c r="K116" s="315">
        <v>0</v>
      </c>
      <c r="L116" s="313">
        <v>1</v>
      </c>
      <c r="M116" s="314">
        <v>1</v>
      </c>
      <c r="N116" s="315">
        <v>1</v>
      </c>
      <c r="O116" s="313">
        <v>0</v>
      </c>
      <c r="P116" s="314">
        <v>1</v>
      </c>
      <c r="Q116" s="315">
        <v>1</v>
      </c>
      <c r="R116" s="313">
        <v>1</v>
      </c>
      <c r="S116" s="316">
        <v>1</v>
      </c>
      <c r="T116" s="312">
        <v>1</v>
      </c>
      <c r="U116" s="574" t="s">
        <v>204</v>
      </c>
      <c r="V116" s="320" t="str">
        <f t="shared" si="15"/>
        <v/>
      </c>
      <c r="W116" s="320" t="str">
        <f t="shared" si="16"/>
        <v>ü</v>
      </c>
      <c r="X116" s="320" t="str">
        <f t="shared" si="17"/>
        <v/>
      </c>
      <c r="Y116" s="320" t="str">
        <f t="shared" si="18"/>
        <v/>
      </c>
    </row>
    <row r="117" spans="1:25" ht="28.5">
      <c r="A117" s="307">
        <f t="shared" si="19"/>
        <v>110</v>
      </c>
      <c r="B117" s="307">
        <v>7</v>
      </c>
      <c r="C117" s="571"/>
      <c r="D117" s="335" t="s">
        <v>181</v>
      </c>
      <c r="E117" s="573">
        <v>300000</v>
      </c>
      <c r="F117" s="312" t="s">
        <v>1248</v>
      </c>
      <c r="G117" s="313">
        <v>1</v>
      </c>
      <c r="H117" s="314">
        <v>1</v>
      </c>
      <c r="I117" s="314">
        <v>0</v>
      </c>
      <c r="J117" s="314">
        <v>0</v>
      </c>
      <c r="K117" s="315">
        <v>0</v>
      </c>
      <c r="L117" s="313">
        <v>1</v>
      </c>
      <c r="M117" s="314">
        <v>1</v>
      </c>
      <c r="N117" s="315">
        <v>1</v>
      </c>
      <c r="O117" s="313">
        <v>0</v>
      </c>
      <c r="P117" s="314">
        <v>1</v>
      </c>
      <c r="Q117" s="315">
        <v>1</v>
      </c>
      <c r="R117" s="313">
        <v>1</v>
      </c>
      <c r="S117" s="316">
        <v>1</v>
      </c>
      <c r="T117" s="312">
        <v>1</v>
      </c>
      <c r="U117" s="574" t="s">
        <v>204</v>
      </c>
      <c r="V117" s="320" t="str">
        <f t="shared" si="15"/>
        <v/>
      </c>
      <c r="W117" s="320" t="str">
        <f t="shared" si="16"/>
        <v>ü</v>
      </c>
      <c r="X117" s="320" t="str">
        <f t="shared" si="17"/>
        <v/>
      </c>
      <c r="Y117" s="320" t="str">
        <f t="shared" si="18"/>
        <v/>
      </c>
    </row>
    <row r="118" spans="1:25" ht="28.5">
      <c r="A118" s="307">
        <f t="shared" si="19"/>
        <v>111</v>
      </c>
      <c r="B118" s="307">
        <v>7</v>
      </c>
      <c r="C118" s="571"/>
      <c r="D118" s="335" t="s">
        <v>182</v>
      </c>
      <c r="E118" s="573">
        <v>3000000</v>
      </c>
      <c r="F118" s="312" t="s">
        <v>1248</v>
      </c>
      <c r="G118" s="313">
        <v>1</v>
      </c>
      <c r="H118" s="314">
        <v>1</v>
      </c>
      <c r="I118" s="314">
        <v>0</v>
      </c>
      <c r="J118" s="314">
        <v>0</v>
      </c>
      <c r="K118" s="315">
        <v>0</v>
      </c>
      <c r="L118" s="313">
        <v>1</v>
      </c>
      <c r="M118" s="314">
        <v>1</v>
      </c>
      <c r="N118" s="315">
        <v>1</v>
      </c>
      <c r="O118" s="313">
        <v>0</v>
      </c>
      <c r="P118" s="314">
        <v>1</v>
      </c>
      <c r="Q118" s="315">
        <v>1</v>
      </c>
      <c r="R118" s="313">
        <v>1</v>
      </c>
      <c r="S118" s="316">
        <v>1</v>
      </c>
      <c r="T118" s="312">
        <v>1</v>
      </c>
      <c r="U118" s="574" t="s">
        <v>204</v>
      </c>
      <c r="V118" s="320" t="str">
        <f t="shared" si="15"/>
        <v/>
      </c>
      <c r="W118" s="320" t="str">
        <f t="shared" si="16"/>
        <v>ü</v>
      </c>
      <c r="X118" s="320" t="str">
        <f t="shared" si="17"/>
        <v/>
      </c>
      <c r="Y118" s="320" t="str">
        <f t="shared" si="18"/>
        <v/>
      </c>
    </row>
    <row r="119" spans="1:25" ht="28.5">
      <c r="A119" s="307">
        <f t="shared" si="19"/>
        <v>112</v>
      </c>
      <c r="B119" s="307">
        <v>7</v>
      </c>
      <c r="C119" s="571"/>
      <c r="D119" s="335" t="s">
        <v>183</v>
      </c>
      <c r="E119" s="573">
        <v>800000</v>
      </c>
      <c r="F119" s="312" t="s">
        <v>1248</v>
      </c>
      <c r="G119" s="313">
        <v>1</v>
      </c>
      <c r="H119" s="314">
        <v>1</v>
      </c>
      <c r="I119" s="314">
        <v>0</v>
      </c>
      <c r="J119" s="314">
        <v>0</v>
      </c>
      <c r="K119" s="315">
        <v>0</v>
      </c>
      <c r="L119" s="313">
        <v>1</v>
      </c>
      <c r="M119" s="314">
        <v>1</v>
      </c>
      <c r="N119" s="315">
        <v>1</v>
      </c>
      <c r="O119" s="313">
        <v>0</v>
      </c>
      <c r="P119" s="314">
        <v>1</v>
      </c>
      <c r="Q119" s="315">
        <v>1</v>
      </c>
      <c r="R119" s="313">
        <v>1</v>
      </c>
      <c r="S119" s="316">
        <v>1</v>
      </c>
      <c r="T119" s="312">
        <v>1</v>
      </c>
      <c r="U119" s="574" t="s">
        <v>204</v>
      </c>
      <c r="V119" s="320" t="str">
        <f t="shared" si="15"/>
        <v/>
      </c>
      <c r="W119" s="320" t="str">
        <f t="shared" si="16"/>
        <v>ü</v>
      </c>
      <c r="X119" s="320" t="str">
        <f t="shared" si="17"/>
        <v/>
      </c>
      <c r="Y119" s="320" t="str">
        <f t="shared" si="18"/>
        <v/>
      </c>
    </row>
    <row r="120" spans="1:25" ht="28.5">
      <c r="A120" s="307">
        <f t="shared" si="19"/>
        <v>113</v>
      </c>
      <c r="B120" s="307">
        <v>7</v>
      </c>
      <c r="C120" s="571"/>
      <c r="D120" s="335" t="s">
        <v>184</v>
      </c>
      <c r="E120" s="577">
        <v>850000</v>
      </c>
      <c r="F120" s="312" t="s">
        <v>1248</v>
      </c>
      <c r="G120" s="313">
        <v>1</v>
      </c>
      <c r="H120" s="314">
        <v>1</v>
      </c>
      <c r="I120" s="314">
        <v>0</v>
      </c>
      <c r="J120" s="314">
        <v>0</v>
      </c>
      <c r="K120" s="315">
        <v>0</v>
      </c>
      <c r="L120" s="313">
        <v>1</v>
      </c>
      <c r="M120" s="314">
        <v>1</v>
      </c>
      <c r="N120" s="315">
        <v>1</v>
      </c>
      <c r="O120" s="313">
        <v>0</v>
      </c>
      <c r="P120" s="314">
        <v>1</v>
      </c>
      <c r="Q120" s="315">
        <v>1</v>
      </c>
      <c r="R120" s="313">
        <v>1</v>
      </c>
      <c r="S120" s="316">
        <v>1</v>
      </c>
      <c r="T120" s="312">
        <v>1</v>
      </c>
      <c r="U120" s="574" t="s">
        <v>204</v>
      </c>
      <c r="V120" s="320" t="str">
        <f t="shared" si="15"/>
        <v/>
      </c>
      <c r="W120" s="320" t="str">
        <f t="shared" si="16"/>
        <v>ü</v>
      </c>
      <c r="X120" s="320" t="str">
        <f t="shared" si="17"/>
        <v/>
      </c>
      <c r="Y120" s="320" t="str">
        <f t="shared" si="18"/>
        <v/>
      </c>
    </row>
    <row r="121" spans="1:25" ht="28.5">
      <c r="A121" s="342">
        <f t="shared" si="19"/>
        <v>114</v>
      </c>
      <c r="B121" s="342">
        <v>7</v>
      </c>
      <c r="C121" s="584"/>
      <c r="D121" s="343" t="s">
        <v>185</v>
      </c>
      <c r="E121" s="585">
        <v>500000</v>
      </c>
      <c r="F121" s="346" t="s">
        <v>1248</v>
      </c>
      <c r="G121" s="347">
        <v>1</v>
      </c>
      <c r="H121" s="348">
        <v>1</v>
      </c>
      <c r="I121" s="348">
        <v>0</v>
      </c>
      <c r="J121" s="348">
        <v>0</v>
      </c>
      <c r="K121" s="349">
        <v>0</v>
      </c>
      <c r="L121" s="347">
        <v>1</v>
      </c>
      <c r="M121" s="348">
        <v>1</v>
      </c>
      <c r="N121" s="349">
        <v>1</v>
      </c>
      <c r="O121" s="347">
        <v>0</v>
      </c>
      <c r="P121" s="348">
        <v>1</v>
      </c>
      <c r="Q121" s="349">
        <v>1</v>
      </c>
      <c r="R121" s="347">
        <v>1</v>
      </c>
      <c r="S121" s="350">
        <v>1</v>
      </c>
      <c r="T121" s="346">
        <v>1</v>
      </c>
      <c r="U121" s="586" t="s">
        <v>204</v>
      </c>
      <c r="V121" s="353" t="str">
        <f t="shared" si="15"/>
        <v/>
      </c>
      <c r="W121" s="353" t="str">
        <f t="shared" si="16"/>
        <v>ü</v>
      </c>
      <c r="X121" s="353" t="str">
        <f t="shared" si="17"/>
        <v/>
      </c>
      <c r="Y121" s="353" t="str">
        <f t="shared" si="18"/>
        <v/>
      </c>
    </row>
    <row r="122" spans="1:25" hidden="1">
      <c r="A122" s="52"/>
      <c r="B122" s="46"/>
      <c r="D122" s="37"/>
    </row>
    <row r="123" spans="1:25" hidden="1">
      <c r="A123" s="44"/>
      <c r="B123" s="46"/>
      <c r="D123" s="37"/>
    </row>
    <row r="124" spans="1:25" hidden="1">
      <c r="A124" s="44"/>
      <c r="B124" s="46"/>
      <c r="D124" s="65" t="s">
        <v>805</v>
      </c>
      <c r="E124" s="66">
        <f>SUMIF(F$8:F121,"Y",E$8:E121)</f>
        <v>151820684</v>
      </c>
      <c r="F124" s="67">
        <f>COUNTIF(F$8:F121,"Y")</f>
        <v>32</v>
      </c>
    </row>
    <row r="125" spans="1:25" hidden="1">
      <c r="A125" s="44"/>
      <c r="B125" s="46"/>
      <c r="D125" s="68" t="s">
        <v>806</v>
      </c>
      <c r="E125" s="69">
        <f>SUMIF(F$8:F121,"N",E$8:E121)</f>
        <v>143981160</v>
      </c>
      <c r="F125" s="64">
        <f>COUNTIF(F$8:F121,"N")</f>
        <v>59</v>
      </c>
    </row>
    <row r="126" spans="1:25" hidden="1">
      <c r="A126" s="44"/>
      <c r="B126" s="46"/>
      <c r="D126" s="68" t="s">
        <v>804</v>
      </c>
      <c r="E126" s="69">
        <f>SUMIF(F$8:F121,"F",E$8:E121)</f>
        <v>104567850</v>
      </c>
      <c r="F126" s="64">
        <f>COUNTIF(F$8:F121,"F")</f>
        <v>23</v>
      </c>
    </row>
    <row r="127" spans="1:25" hidden="1">
      <c r="A127" s="44"/>
      <c r="B127" s="46"/>
      <c r="D127" s="68" t="s">
        <v>1101</v>
      </c>
      <c r="E127" s="69">
        <f>SUMIF(F$8:F121,"L",E$8:E121)</f>
        <v>0</v>
      </c>
      <c r="F127" s="64">
        <f>COUNTIF(F$8:F121,"L")</f>
        <v>0</v>
      </c>
    </row>
    <row r="128" spans="1:25" hidden="1">
      <c r="A128" s="74"/>
      <c r="B128" s="46"/>
      <c r="D128" s="70" t="s">
        <v>807</v>
      </c>
      <c r="E128" s="71">
        <f>SUM(E124:E127)</f>
        <v>400369694</v>
      </c>
      <c r="F128" s="72">
        <f>SUM(F124:F127)</f>
        <v>114</v>
      </c>
    </row>
    <row r="129" spans="1:6" hidden="1">
      <c r="A129" s="46"/>
      <c r="B129" s="46"/>
      <c r="C129" s="82"/>
      <c r="D129" s="76"/>
      <c r="E129" s="77"/>
      <c r="F129" s="78"/>
    </row>
    <row r="130" spans="1:6" hidden="1">
      <c r="A130" s="46"/>
      <c r="B130" s="46"/>
      <c r="C130" s="82"/>
      <c r="D130" s="75"/>
      <c r="E130" s="83"/>
      <c r="F130" s="78"/>
    </row>
    <row r="131" spans="1:6">
      <c r="A131" s="46"/>
      <c r="B131" s="46"/>
      <c r="C131" s="82"/>
      <c r="D131" s="75"/>
      <c r="E131" s="83"/>
      <c r="F131" s="78"/>
    </row>
    <row r="132" spans="1:6">
      <c r="A132" s="46"/>
      <c r="B132" s="46"/>
      <c r="C132" s="82"/>
      <c r="D132" s="75"/>
      <c r="E132" s="83"/>
      <c r="F132" s="78"/>
    </row>
    <row r="133" spans="1:6">
      <c r="A133" s="46"/>
      <c r="B133" s="46"/>
      <c r="C133" s="82"/>
      <c r="D133" s="75"/>
      <c r="E133" s="83"/>
      <c r="F133" s="78"/>
    </row>
    <row r="134" spans="1:6">
      <c r="A134" s="46"/>
      <c r="B134" s="46"/>
      <c r="C134" s="82"/>
      <c r="D134" s="75"/>
      <c r="E134" s="83"/>
      <c r="F134" s="78"/>
    </row>
    <row r="135" spans="1:6">
      <c r="A135" s="46"/>
      <c r="B135" s="46"/>
      <c r="C135" s="82"/>
      <c r="D135" s="75"/>
      <c r="E135" s="83"/>
      <c r="F135" s="78"/>
    </row>
    <row r="136" spans="1:6">
      <c r="A136" s="46"/>
      <c r="B136" s="46"/>
      <c r="C136" s="82"/>
      <c r="D136" s="75"/>
      <c r="E136" s="83"/>
      <c r="F136" s="78"/>
    </row>
    <row r="137" spans="1:6">
      <c r="A137" s="46"/>
      <c r="B137" s="46"/>
      <c r="C137" s="82"/>
      <c r="D137" s="75"/>
      <c r="E137" s="83"/>
      <c r="F137" s="78"/>
    </row>
    <row r="138" spans="1:6">
      <c r="A138" s="46"/>
      <c r="B138" s="46"/>
      <c r="C138" s="82"/>
      <c r="D138" s="78"/>
      <c r="E138" s="83"/>
      <c r="F138" s="78"/>
    </row>
    <row r="139" spans="1:6">
      <c r="A139" s="46"/>
      <c r="B139" s="46"/>
      <c r="C139" s="82"/>
      <c r="D139" s="78"/>
      <c r="E139" s="83"/>
      <c r="F139" s="78"/>
    </row>
    <row r="140" spans="1:6">
      <c r="A140" s="46"/>
      <c r="B140" s="46"/>
      <c r="C140" s="82"/>
      <c r="D140" s="78"/>
      <c r="E140" s="83"/>
      <c r="F140" s="78"/>
    </row>
    <row r="141" spans="1:6">
      <c r="A141" s="46"/>
      <c r="B141" s="46"/>
      <c r="C141" s="82"/>
      <c r="D141" s="78"/>
      <c r="E141" s="83"/>
      <c r="F141" s="78"/>
    </row>
    <row r="142" spans="1:6">
      <c r="A142" s="46"/>
      <c r="B142" s="46"/>
      <c r="C142" s="82"/>
      <c r="D142" s="78"/>
      <c r="E142" s="83"/>
      <c r="F142" s="78"/>
    </row>
    <row r="143" spans="1:6">
      <c r="A143" s="46"/>
      <c r="B143" s="46"/>
      <c r="C143" s="82"/>
      <c r="D143" s="78"/>
      <c r="E143" s="83"/>
      <c r="F143" s="78"/>
    </row>
    <row r="144" spans="1:6">
      <c r="A144" s="46"/>
      <c r="B144" s="46"/>
      <c r="C144" s="82"/>
      <c r="D144" s="78"/>
      <c r="E144" s="83"/>
      <c r="F144" s="78"/>
    </row>
    <row r="145" spans="1:6">
      <c r="A145" s="46"/>
      <c r="B145" s="46"/>
      <c r="C145" s="82"/>
      <c r="D145" s="78"/>
      <c r="E145" s="83"/>
      <c r="F145" s="78"/>
    </row>
    <row r="146" spans="1:6">
      <c r="A146" s="46"/>
      <c r="B146" s="46"/>
      <c r="C146" s="82"/>
      <c r="D146" s="78"/>
      <c r="E146" s="83"/>
      <c r="F146" s="78"/>
    </row>
    <row r="147" spans="1:6">
      <c r="A147" s="46"/>
      <c r="B147" s="46"/>
      <c r="C147" s="82"/>
      <c r="D147" s="78"/>
      <c r="E147" s="83"/>
      <c r="F147" s="78"/>
    </row>
    <row r="148" spans="1:6">
      <c r="A148" s="46"/>
      <c r="B148" s="46"/>
      <c r="C148" s="82"/>
      <c r="D148" s="78"/>
      <c r="E148" s="83"/>
      <c r="F148" s="78"/>
    </row>
    <row r="149" spans="1:6">
      <c r="A149" s="46"/>
      <c r="B149" s="46"/>
      <c r="C149" s="82"/>
      <c r="D149" s="78"/>
      <c r="E149" s="83"/>
      <c r="F149" s="78"/>
    </row>
    <row r="150" spans="1:6">
      <c r="A150" s="46"/>
      <c r="B150" s="46"/>
      <c r="C150" s="82"/>
      <c r="D150" s="78"/>
      <c r="E150" s="83"/>
      <c r="F150" s="78"/>
    </row>
    <row r="151" spans="1:6">
      <c r="A151" s="46"/>
      <c r="B151" s="46"/>
      <c r="C151" s="82"/>
      <c r="D151" s="78"/>
      <c r="E151" s="83"/>
      <c r="F151" s="78"/>
    </row>
    <row r="152" spans="1:6">
      <c r="A152" s="46"/>
      <c r="B152" s="46"/>
      <c r="C152" s="82"/>
      <c r="D152" s="78"/>
      <c r="E152" s="83"/>
      <c r="F152" s="78"/>
    </row>
    <row r="153" spans="1:6">
      <c r="A153" s="46"/>
      <c r="B153" s="46"/>
      <c r="C153" s="82"/>
      <c r="D153" s="78"/>
      <c r="E153" s="83"/>
      <c r="F153" s="78"/>
    </row>
    <row r="154" spans="1:6">
      <c r="A154" s="46"/>
      <c r="B154" s="46"/>
      <c r="C154" s="82"/>
      <c r="D154" s="78"/>
      <c r="E154" s="83"/>
      <c r="F154" s="78"/>
    </row>
    <row r="155" spans="1:6">
      <c r="A155" s="46"/>
      <c r="B155" s="46"/>
      <c r="C155" s="82"/>
      <c r="D155" s="78"/>
      <c r="E155" s="83"/>
      <c r="F155" s="78"/>
    </row>
    <row r="156" spans="1:6">
      <c r="A156" s="46"/>
      <c r="B156" s="46"/>
      <c r="C156" s="82"/>
      <c r="D156" s="78"/>
      <c r="E156" s="83"/>
      <c r="F156" s="78"/>
    </row>
    <row r="157" spans="1:6">
      <c r="A157" s="46"/>
      <c r="B157" s="46"/>
      <c r="C157" s="82"/>
      <c r="D157" s="78"/>
      <c r="E157" s="83"/>
      <c r="F157" s="78"/>
    </row>
    <row r="158" spans="1:6">
      <c r="A158" s="46"/>
      <c r="B158" s="46"/>
      <c r="C158" s="82"/>
      <c r="D158" s="78"/>
      <c r="E158" s="83"/>
      <c r="F158" s="78"/>
    </row>
    <row r="159" spans="1:6">
      <c r="A159" s="46"/>
      <c r="B159" s="46"/>
      <c r="C159" s="82"/>
      <c r="D159" s="78"/>
      <c r="E159" s="83"/>
      <c r="F159" s="78"/>
    </row>
    <row r="160" spans="1:6">
      <c r="A160" s="46"/>
      <c r="B160" s="46"/>
      <c r="C160" s="82"/>
      <c r="D160" s="78"/>
      <c r="E160" s="83"/>
      <c r="F160" s="78"/>
    </row>
    <row r="161" spans="1:6">
      <c r="A161" s="78"/>
      <c r="B161" s="78"/>
      <c r="C161" s="82"/>
      <c r="D161" s="78"/>
      <c r="E161" s="83"/>
      <c r="F161" s="78"/>
    </row>
    <row r="162" spans="1:6">
      <c r="A162" s="78"/>
      <c r="B162" s="78"/>
      <c r="C162" s="82"/>
      <c r="D162" s="78"/>
      <c r="E162" s="83"/>
      <c r="F162" s="78"/>
    </row>
    <row r="163" spans="1:6">
      <c r="A163" s="78"/>
      <c r="B163" s="78"/>
      <c r="C163" s="82"/>
      <c r="D163" s="78"/>
      <c r="E163" s="83"/>
      <c r="F163" s="78"/>
    </row>
    <row r="164" spans="1:6">
      <c r="A164" s="78"/>
      <c r="B164" s="78"/>
      <c r="C164" s="82"/>
      <c r="D164" s="78"/>
      <c r="E164" s="83"/>
      <c r="F164" s="78"/>
    </row>
    <row r="165" spans="1:6">
      <c r="A165" s="78"/>
      <c r="B165" s="78"/>
      <c r="C165" s="82"/>
      <c r="D165" s="78"/>
      <c r="E165" s="83"/>
      <c r="F165" s="78"/>
    </row>
    <row r="166" spans="1:6">
      <c r="A166" s="78"/>
      <c r="B166" s="78"/>
      <c r="C166" s="82"/>
      <c r="D166" s="78"/>
      <c r="E166" s="83"/>
      <c r="F166" s="78"/>
    </row>
  </sheetData>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7.xml><?xml version="1.0" encoding="utf-8"?>
<worksheet xmlns="http://schemas.openxmlformats.org/spreadsheetml/2006/main" xmlns:r="http://schemas.openxmlformats.org/officeDocument/2006/relationships">
  <sheetPr enableFormatConditionsCalculation="0">
    <tabColor indexed="51"/>
  </sheetPr>
  <dimension ref="A1:Z129"/>
  <sheetViews>
    <sheetView zoomScale="75" workbookViewId="0">
      <pane xSplit="3" ySplit="6" topLeftCell="D117" activePane="bottomRight" state="frozen"/>
      <selection activeCell="U5" sqref="U5:U7"/>
      <selection pane="topRight" activeCell="U5" sqref="U5:U7"/>
      <selection pane="bottomLeft" activeCell="U5" sqref="U5:U7"/>
      <selection pane="bottomRight" activeCell="U5" sqref="U5:U7"/>
    </sheetView>
  </sheetViews>
  <sheetFormatPr defaultColWidth="9" defaultRowHeight="14.25"/>
  <cols>
    <col min="1" max="1" width="5.125" style="40" customWidth="1"/>
    <col min="2" max="2" width="5.125" style="40" hidden="1" customWidth="1"/>
    <col min="3" max="3" width="34.125" style="37" customWidth="1"/>
    <col min="4" max="4" width="73.125" style="38" customWidth="1"/>
    <col min="5" max="5" width="10.375" style="39" customWidth="1"/>
    <col min="6" max="20" width="4.375" style="40" hidden="1" customWidth="1"/>
    <col min="21" max="21" width="32" style="40" hidden="1" customWidth="1"/>
    <col min="22" max="25" width="9.375" style="40" customWidth="1"/>
    <col min="26" max="26" width="0" style="40" hidden="1" customWidth="1"/>
    <col min="27" max="16384" width="9" style="40"/>
  </cols>
  <sheetData>
    <row r="1" spans="1:26" s="188" customFormat="1" ht="12.75">
      <c r="A1" s="5" t="s">
        <v>1453</v>
      </c>
      <c r="B1" s="5"/>
      <c r="C1" s="193"/>
      <c r="D1" s="194"/>
      <c r="E1" s="189"/>
      <c r="F1" s="188" t="s">
        <v>1476</v>
      </c>
      <c r="H1" s="188" t="s">
        <v>1481</v>
      </c>
    </row>
    <row r="2" spans="1:26" s="188" customFormat="1" ht="12.75">
      <c r="A2" s="5" t="s">
        <v>1452</v>
      </c>
      <c r="B2" s="5"/>
      <c r="C2" s="193"/>
      <c r="D2" s="194"/>
      <c r="E2" s="189"/>
      <c r="H2" s="188" t="s">
        <v>1477</v>
      </c>
      <c r="K2" s="188" t="s">
        <v>1031</v>
      </c>
    </row>
    <row r="3" spans="1:26" s="188" customFormat="1" ht="12.75">
      <c r="A3" s="5"/>
      <c r="B3" s="5"/>
      <c r="C3" s="193"/>
      <c r="D3" s="194"/>
      <c r="E3" s="189"/>
      <c r="H3" s="188" t="s">
        <v>1478</v>
      </c>
      <c r="N3" s="188" t="s">
        <v>1251</v>
      </c>
    </row>
    <row r="4" spans="1:26" s="188" customFormat="1" ht="12.75">
      <c r="C4" s="193"/>
      <c r="D4" s="194"/>
      <c r="E4" s="189"/>
      <c r="H4" s="188" t="s">
        <v>1028</v>
      </c>
      <c r="N4" s="188" t="s">
        <v>1252</v>
      </c>
      <c r="Z4" s="190" t="s">
        <v>106</v>
      </c>
    </row>
    <row r="5" spans="1:26" s="188" customFormat="1" ht="12.75">
      <c r="A5" s="1171" t="s">
        <v>1474</v>
      </c>
      <c r="B5" s="180"/>
      <c r="C5" s="1171" t="s">
        <v>1454</v>
      </c>
      <c r="D5" s="1171" t="s">
        <v>1455</v>
      </c>
      <c r="E5" s="1175" t="s">
        <v>1470</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ht="28.5">
      <c r="A8" s="295">
        <v>1</v>
      </c>
      <c r="B8" s="587">
        <v>1</v>
      </c>
      <c r="C8" s="588" t="s">
        <v>2155</v>
      </c>
      <c r="D8" s="589" t="s">
        <v>2154</v>
      </c>
      <c r="E8" s="590">
        <v>1000000</v>
      </c>
      <c r="F8" s="591" t="s">
        <v>1249</v>
      </c>
      <c r="G8" s="592">
        <v>1</v>
      </c>
      <c r="H8" s="593">
        <v>0</v>
      </c>
      <c r="I8" s="593">
        <v>0</v>
      </c>
      <c r="J8" s="593">
        <v>0</v>
      </c>
      <c r="K8" s="594">
        <v>0</v>
      </c>
      <c r="L8" s="592">
        <v>1</v>
      </c>
      <c r="M8" s="593">
        <v>1</v>
      </c>
      <c r="N8" s="594">
        <v>1</v>
      </c>
      <c r="O8" s="592">
        <v>0</v>
      </c>
      <c r="P8" s="593">
        <v>1</v>
      </c>
      <c r="Q8" s="594">
        <v>1</v>
      </c>
      <c r="R8" s="592">
        <v>0</v>
      </c>
      <c r="S8" s="595">
        <v>0</v>
      </c>
      <c r="T8" s="591">
        <v>0</v>
      </c>
      <c r="U8" s="362" t="s">
        <v>1246</v>
      </c>
      <c r="V8" s="306" t="str">
        <f t="shared" ref="V8:V39" si="0">IF($F8="Y",$Z$4,"")</f>
        <v/>
      </c>
      <c r="W8" s="306" t="str">
        <f t="shared" ref="W8:W39" si="1">IF(F8="F",$Z$4,"")</f>
        <v/>
      </c>
      <c r="X8" s="306" t="str">
        <f t="shared" ref="X8:X39" si="2">IF(F8="L",$Z$4,"")</f>
        <v/>
      </c>
      <c r="Y8" s="306" t="str">
        <f t="shared" ref="Y8:Y39" si="3">IF(F8="N",$Z$4,"")</f>
        <v>ü</v>
      </c>
    </row>
    <row r="9" spans="1:26" ht="27.75" customHeight="1">
      <c r="A9" s="307">
        <f>A8+1</f>
        <v>2</v>
      </c>
      <c r="B9" s="370">
        <v>1</v>
      </c>
      <c r="C9" s="596"/>
      <c r="D9" s="597" t="s">
        <v>2156</v>
      </c>
      <c r="E9" s="598">
        <v>900000</v>
      </c>
      <c r="F9" s="307" t="s">
        <v>1249</v>
      </c>
      <c r="G9" s="308">
        <v>1</v>
      </c>
      <c r="H9" s="369">
        <v>0</v>
      </c>
      <c r="I9" s="369">
        <v>0</v>
      </c>
      <c r="J9" s="369">
        <v>0</v>
      </c>
      <c r="K9" s="371">
        <v>0</v>
      </c>
      <c r="L9" s="308">
        <v>1</v>
      </c>
      <c r="M9" s="369">
        <v>1</v>
      </c>
      <c r="N9" s="371">
        <v>1</v>
      </c>
      <c r="O9" s="308">
        <v>0</v>
      </c>
      <c r="P9" s="369">
        <v>1</v>
      </c>
      <c r="Q9" s="371">
        <v>1</v>
      </c>
      <c r="R9" s="308">
        <v>0</v>
      </c>
      <c r="S9" s="372">
        <v>0</v>
      </c>
      <c r="T9" s="307">
        <v>0</v>
      </c>
      <c r="U9" s="335" t="s">
        <v>1246</v>
      </c>
      <c r="V9" s="320" t="str">
        <f t="shared" si="0"/>
        <v/>
      </c>
      <c r="W9" s="320" t="str">
        <f t="shared" si="1"/>
        <v/>
      </c>
      <c r="X9" s="320" t="str">
        <f t="shared" si="2"/>
        <v/>
      </c>
      <c r="Y9" s="320" t="str">
        <f t="shared" si="3"/>
        <v>ü</v>
      </c>
    </row>
    <row r="10" spans="1:26" ht="27.75" customHeight="1">
      <c r="A10" s="307">
        <f>A9+1</f>
        <v>3</v>
      </c>
      <c r="B10" s="370">
        <v>1</v>
      </c>
      <c r="C10" s="596"/>
      <c r="D10" s="597" t="s">
        <v>2157</v>
      </c>
      <c r="E10" s="598">
        <v>2100000</v>
      </c>
      <c r="F10" s="307" t="s">
        <v>1249</v>
      </c>
      <c r="G10" s="308">
        <v>1</v>
      </c>
      <c r="H10" s="369">
        <v>0</v>
      </c>
      <c r="I10" s="369">
        <v>0</v>
      </c>
      <c r="J10" s="369">
        <v>0</v>
      </c>
      <c r="K10" s="371">
        <v>0</v>
      </c>
      <c r="L10" s="308">
        <v>1</v>
      </c>
      <c r="M10" s="369">
        <v>1</v>
      </c>
      <c r="N10" s="371">
        <v>1</v>
      </c>
      <c r="O10" s="308">
        <v>0</v>
      </c>
      <c r="P10" s="369">
        <v>1</v>
      </c>
      <c r="Q10" s="371">
        <v>1</v>
      </c>
      <c r="R10" s="308">
        <v>0</v>
      </c>
      <c r="S10" s="372">
        <v>0</v>
      </c>
      <c r="T10" s="307">
        <v>0</v>
      </c>
      <c r="U10" s="335" t="s">
        <v>1246</v>
      </c>
      <c r="V10" s="320" t="str">
        <f t="shared" si="0"/>
        <v/>
      </c>
      <c r="W10" s="320" t="str">
        <f t="shared" si="1"/>
        <v/>
      </c>
      <c r="X10" s="320" t="str">
        <f t="shared" si="2"/>
        <v/>
      </c>
      <c r="Y10" s="320" t="str">
        <f t="shared" si="3"/>
        <v>ü</v>
      </c>
    </row>
    <row r="11" spans="1:26" ht="27.75" customHeight="1">
      <c r="A11" s="307"/>
      <c r="B11" s="370"/>
      <c r="C11" s="596"/>
      <c r="D11" s="599" t="s">
        <v>1132</v>
      </c>
      <c r="E11" s="600">
        <v>18570400</v>
      </c>
      <c r="F11" s="307"/>
      <c r="G11" s="308"/>
      <c r="H11" s="369"/>
      <c r="I11" s="369"/>
      <c r="J11" s="369"/>
      <c r="K11" s="371"/>
      <c r="L11" s="308"/>
      <c r="M11" s="369"/>
      <c r="N11" s="371"/>
      <c r="O11" s="308"/>
      <c r="P11" s="369"/>
      <c r="Q11" s="371"/>
      <c r="R11" s="308"/>
      <c r="S11" s="372"/>
      <c r="T11" s="307"/>
      <c r="U11" s="335"/>
      <c r="V11" s="320" t="str">
        <f t="shared" si="0"/>
        <v/>
      </c>
      <c r="W11" s="320" t="str">
        <f t="shared" si="1"/>
        <v/>
      </c>
      <c r="X11" s="320" t="str">
        <f t="shared" si="2"/>
        <v/>
      </c>
      <c r="Y11" s="320" t="str">
        <f t="shared" si="3"/>
        <v/>
      </c>
    </row>
    <row r="12" spans="1:26" ht="27.75" customHeight="1">
      <c r="A12" s="307">
        <v>4</v>
      </c>
      <c r="B12" s="370">
        <v>1</v>
      </c>
      <c r="C12" s="596"/>
      <c r="D12" s="597" t="s">
        <v>1139</v>
      </c>
      <c r="E12" s="598">
        <v>11200000</v>
      </c>
      <c r="F12" s="307" t="s">
        <v>1250</v>
      </c>
      <c r="G12" s="308">
        <v>1</v>
      </c>
      <c r="H12" s="369">
        <v>1</v>
      </c>
      <c r="I12" s="369">
        <v>0</v>
      </c>
      <c r="J12" s="369">
        <v>0</v>
      </c>
      <c r="K12" s="369">
        <v>0</v>
      </c>
      <c r="L12" s="308">
        <v>1</v>
      </c>
      <c r="M12" s="369">
        <v>1</v>
      </c>
      <c r="N12" s="371">
        <v>1</v>
      </c>
      <c r="O12" s="308">
        <v>0</v>
      </c>
      <c r="P12" s="369">
        <v>1</v>
      </c>
      <c r="Q12" s="372">
        <v>1</v>
      </c>
      <c r="R12" s="400">
        <v>1</v>
      </c>
      <c r="S12" s="372">
        <v>1</v>
      </c>
      <c r="T12" s="307">
        <v>1</v>
      </c>
      <c r="U12" s="335" t="s">
        <v>2038</v>
      </c>
      <c r="V12" s="320" t="str">
        <f t="shared" si="0"/>
        <v>ü</v>
      </c>
      <c r="W12" s="320" t="str">
        <f t="shared" si="1"/>
        <v/>
      </c>
      <c r="X12" s="320" t="str">
        <f t="shared" si="2"/>
        <v/>
      </c>
      <c r="Y12" s="320" t="str">
        <f t="shared" si="3"/>
        <v/>
      </c>
    </row>
    <row r="13" spans="1:26" ht="27.75" customHeight="1">
      <c r="A13" s="307">
        <f t="shared" ref="A13:A18" si="4">A12+1</f>
        <v>5</v>
      </c>
      <c r="B13" s="370">
        <v>1</v>
      </c>
      <c r="C13" s="596"/>
      <c r="D13" s="597" t="s">
        <v>1140</v>
      </c>
      <c r="E13" s="598">
        <v>1144500</v>
      </c>
      <c r="F13" s="307" t="s">
        <v>1249</v>
      </c>
      <c r="G13" s="308">
        <v>1</v>
      </c>
      <c r="H13" s="369">
        <v>0</v>
      </c>
      <c r="I13" s="369">
        <v>0</v>
      </c>
      <c r="J13" s="369">
        <v>0</v>
      </c>
      <c r="K13" s="371">
        <v>0</v>
      </c>
      <c r="L13" s="308">
        <v>1</v>
      </c>
      <c r="M13" s="369">
        <v>1</v>
      </c>
      <c r="N13" s="371">
        <v>1</v>
      </c>
      <c r="O13" s="308">
        <v>0</v>
      </c>
      <c r="P13" s="369">
        <v>1</v>
      </c>
      <c r="Q13" s="371">
        <v>1</v>
      </c>
      <c r="R13" s="308">
        <v>0</v>
      </c>
      <c r="S13" s="372">
        <v>0</v>
      </c>
      <c r="T13" s="307">
        <v>0</v>
      </c>
      <c r="U13" s="335" t="s">
        <v>1246</v>
      </c>
      <c r="V13" s="320" t="str">
        <f t="shared" si="0"/>
        <v/>
      </c>
      <c r="W13" s="320" t="str">
        <f t="shared" si="1"/>
        <v/>
      </c>
      <c r="X13" s="320" t="str">
        <f t="shared" si="2"/>
        <v/>
      </c>
      <c r="Y13" s="320" t="str">
        <f t="shared" si="3"/>
        <v>ü</v>
      </c>
    </row>
    <row r="14" spans="1:26" ht="27.75" customHeight="1">
      <c r="A14" s="307">
        <f t="shared" si="4"/>
        <v>6</v>
      </c>
      <c r="B14" s="370">
        <v>1</v>
      </c>
      <c r="C14" s="538"/>
      <c r="D14" s="597" t="s">
        <v>1141</v>
      </c>
      <c r="E14" s="598">
        <v>924500</v>
      </c>
      <c r="F14" s="307" t="s">
        <v>1249</v>
      </c>
      <c r="G14" s="308">
        <v>1</v>
      </c>
      <c r="H14" s="369">
        <v>0</v>
      </c>
      <c r="I14" s="369">
        <v>0</v>
      </c>
      <c r="J14" s="369">
        <v>0</v>
      </c>
      <c r="K14" s="371">
        <v>0</v>
      </c>
      <c r="L14" s="308">
        <v>1</v>
      </c>
      <c r="M14" s="369">
        <v>1</v>
      </c>
      <c r="N14" s="371">
        <v>1</v>
      </c>
      <c r="O14" s="308">
        <v>0</v>
      </c>
      <c r="P14" s="369">
        <v>1</v>
      </c>
      <c r="Q14" s="371">
        <v>1</v>
      </c>
      <c r="R14" s="308">
        <v>0</v>
      </c>
      <c r="S14" s="372">
        <v>0</v>
      </c>
      <c r="T14" s="307">
        <v>0</v>
      </c>
      <c r="U14" s="335" t="s">
        <v>1246</v>
      </c>
      <c r="V14" s="320" t="str">
        <f t="shared" si="0"/>
        <v/>
      </c>
      <c r="W14" s="320" t="str">
        <f t="shared" si="1"/>
        <v/>
      </c>
      <c r="X14" s="320" t="str">
        <f t="shared" si="2"/>
        <v/>
      </c>
      <c r="Y14" s="320" t="str">
        <f t="shared" si="3"/>
        <v>ü</v>
      </c>
    </row>
    <row r="15" spans="1:26" ht="27.75" customHeight="1">
      <c r="A15" s="307">
        <f t="shared" si="4"/>
        <v>7</v>
      </c>
      <c r="B15" s="370">
        <v>1</v>
      </c>
      <c r="C15" s="538"/>
      <c r="D15" s="597" t="s">
        <v>1142</v>
      </c>
      <c r="E15" s="598">
        <v>1865000</v>
      </c>
      <c r="F15" s="307" t="s">
        <v>1249</v>
      </c>
      <c r="G15" s="308">
        <v>1</v>
      </c>
      <c r="H15" s="369">
        <v>0</v>
      </c>
      <c r="I15" s="369">
        <v>0</v>
      </c>
      <c r="J15" s="369">
        <v>0</v>
      </c>
      <c r="K15" s="371">
        <v>0</v>
      </c>
      <c r="L15" s="308">
        <v>1</v>
      </c>
      <c r="M15" s="369">
        <v>1</v>
      </c>
      <c r="N15" s="371">
        <v>1</v>
      </c>
      <c r="O15" s="308">
        <v>0</v>
      </c>
      <c r="P15" s="369">
        <v>1</v>
      </c>
      <c r="Q15" s="371">
        <v>1</v>
      </c>
      <c r="R15" s="308">
        <v>0</v>
      </c>
      <c r="S15" s="372">
        <v>0</v>
      </c>
      <c r="T15" s="307">
        <v>0</v>
      </c>
      <c r="U15" s="335" t="s">
        <v>1246</v>
      </c>
      <c r="V15" s="320" t="str">
        <f t="shared" si="0"/>
        <v/>
      </c>
      <c r="W15" s="320" t="str">
        <f t="shared" si="1"/>
        <v/>
      </c>
      <c r="X15" s="320" t="str">
        <f t="shared" si="2"/>
        <v/>
      </c>
      <c r="Y15" s="320" t="str">
        <f t="shared" si="3"/>
        <v>ü</v>
      </c>
    </row>
    <row r="16" spans="1:26" ht="27.75" customHeight="1">
      <c r="A16" s="307">
        <f t="shared" si="4"/>
        <v>8</v>
      </c>
      <c r="B16" s="370">
        <v>1</v>
      </c>
      <c r="C16" s="538"/>
      <c r="D16" s="597" t="s">
        <v>1143</v>
      </c>
      <c r="E16" s="598">
        <v>2429400</v>
      </c>
      <c r="F16" s="307" t="s">
        <v>1249</v>
      </c>
      <c r="G16" s="308">
        <v>1</v>
      </c>
      <c r="H16" s="369">
        <v>0</v>
      </c>
      <c r="I16" s="369">
        <v>0</v>
      </c>
      <c r="J16" s="369">
        <v>0</v>
      </c>
      <c r="K16" s="371">
        <v>0</v>
      </c>
      <c r="L16" s="308">
        <v>1</v>
      </c>
      <c r="M16" s="369">
        <v>1</v>
      </c>
      <c r="N16" s="371">
        <v>1</v>
      </c>
      <c r="O16" s="308">
        <v>0</v>
      </c>
      <c r="P16" s="369">
        <v>1</v>
      </c>
      <c r="Q16" s="371">
        <v>1</v>
      </c>
      <c r="R16" s="308">
        <v>0</v>
      </c>
      <c r="S16" s="372">
        <v>0</v>
      </c>
      <c r="T16" s="307">
        <v>0</v>
      </c>
      <c r="U16" s="335" t="s">
        <v>1246</v>
      </c>
      <c r="V16" s="320" t="str">
        <f t="shared" si="0"/>
        <v/>
      </c>
      <c r="W16" s="320" t="str">
        <f t="shared" si="1"/>
        <v/>
      </c>
      <c r="X16" s="320" t="str">
        <f t="shared" si="2"/>
        <v/>
      </c>
      <c r="Y16" s="320" t="str">
        <f t="shared" si="3"/>
        <v>ü</v>
      </c>
    </row>
    <row r="17" spans="1:25" ht="27.75" customHeight="1">
      <c r="A17" s="307">
        <f t="shared" si="4"/>
        <v>9</v>
      </c>
      <c r="B17" s="370">
        <v>1</v>
      </c>
      <c r="C17" s="538"/>
      <c r="D17" s="597" t="s">
        <v>1144</v>
      </c>
      <c r="E17" s="598">
        <v>1007000</v>
      </c>
      <c r="F17" s="307" t="s">
        <v>1249</v>
      </c>
      <c r="G17" s="308">
        <v>1</v>
      </c>
      <c r="H17" s="369">
        <v>0</v>
      </c>
      <c r="I17" s="369">
        <v>0</v>
      </c>
      <c r="J17" s="369">
        <v>0</v>
      </c>
      <c r="K17" s="371">
        <v>0</v>
      </c>
      <c r="L17" s="308">
        <v>1</v>
      </c>
      <c r="M17" s="369">
        <v>1</v>
      </c>
      <c r="N17" s="371">
        <v>1</v>
      </c>
      <c r="O17" s="308">
        <v>0</v>
      </c>
      <c r="P17" s="369">
        <v>1</v>
      </c>
      <c r="Q17" s="371">
        <v>1</v>
      </c>
      <c r="R17" s="308">
        <v>0</v>
      </c>
      <c r="S17" s="372">
        <v>0</v>
      </c>
      <c r="T17" s="307">
        <v>0</v>
      </c>
      <c r="U17" s="335" t="s">
        <v>1145</v>
      </c>
      <c r="V17" s="320" t="str">
        <f t="shared" si="0"/>
        <v/>
      </c>
      <c r="W17" s="320" t="str">
        <f t="shared" si="1"/>
        <v/>
      </c>
      <c r="X17" s="320" t="str">
        <f t="shared" si="2"/>
        <v/>
      </c>
      <c r="Y17" s="320" t="str">
        <f t="shared" si="3"/>
        <v>ü</v>
      </c>
    </row>
    <row r="18" spans="1:25" ht="27.75" customHeight="1">
      <c r="A18" s="307">
        <f t="shared" si="4"/>
        <v>10</v>
      </c>
      <c r="B18" s="370">
        <v>1</v>
      </c>
      <c r="C18" s="538"/>
      <c r="D18" s="597" t="s">
        <v>1133</v>
      </c>
      <c r="E18" s="598">
        <v>14500000</v>
      </c>
      <c r="F18" s="307" t="s">
        <v>1249</v>
      </c>
      <c r="G18" s="308">
        <v>1</v>
      </c>
      <c r="H18" s="369">
        <v>0</v>
      </c>
      <c r="I18" s="369">
        <v>0</v>
      </c>
      <c r="J18" s="369">
        <v>0</v>
      </c>
      <c r="K18" s="371">
        <v>0</v>
      </c>
      <c r="L18" s="308">
        <v>1</v>
      </c>
      <c r="M18" s="369">
        <v>1</v>
      </c>
      <c r="N18" s="371">
        <v>1</v>
      </c>
      <c r="O18" s="308">
        <v>0</v>
      </c>
      <c r="P18" s="369">
        <v>1</v>
      </c>
      <c r="Q18" s="371">
        <v>1</v>
      </c>
      <c r="R18" s="308">
        <v>0</v>
      </c>
      <c r="S18" s="372">
        <v>0</v>
      </c>
      <c r="T18" s="307">
        <v>0</v>
      </c>
      <c r="U18" s="335" t="s">
        <v>2036</v>
      </c>
      <c r="V18" s="320" t="str">
        <f t="shared" si="0"/>
        <v/>
      </c>
      <c r="W18" s="320" t="str">
        <f t="shared" si="1"/>
        <v/>
      </c>
      <c r="X18" s="320" t="str">
        <f t="shared" si="2"/>
        <v/>
      </c>
      <c r="Y18" s="320" t="str">
        <f t="shared" si="3"/>
        <v>ü</v>
      </c>
    </row>
    <row r="19" spans="1:25" ht="27.75" customHeight="1">
      <c r="A19" s="307"/>
      <c r="B19" s="370"/>
      <c r="C19" s="538"/>
      <c r="D19" s="599" t="s">
        <v>1135</v>
      </c>
      <c r="E19" s="600">
        <v>17929150</v>
      </c>
      <c r="F19" s="307"/>
      <c r="G19" s="308"/>
      <c r="H19" s="369"/>
      <c r="I19" s="369"/>
      <c r="J19" s="369"/>
      <c r="K19" s="371"/>
      <c r="L19" s="308"/>
      <c r="M19" s="369"/>
      <c r="N19" s="371"/>
      <c r="O19" s="308"/>
      <c r="P19" s="369"/>
      <c r="Q19" s="371"/>
      <c r="R19" s="308"/>
      <c r="S19" s="372"/>
      <c r="T19" s="307"/>
      <c r="U19" s="335"/>
      <c r="V19" s="320" t="str">
        <f t="shared" si="0"/>
        <v/>
      </c>
      <c r="W19" s="320" t="str">
        <f t="shared" si="1"/>
        <v/>
      </c>
      <c r="X19" s="320" t="str">
        <f t="shared" si="2"/>
        <v/>
      </c>
      <c r="Y19" s="320" t="str">
        <f t="shared" si="3"/>
        <v/>
      </c>
    </row>
    <row r="20" spans="1:25" ht="27.75" customHeight="1">
      <c r="A20" s="307">
        <v>11</v>
      </c>
      <c r="B20" s="370">
        <v>1</v>
      </c>
      <c r="C20" s="538"/>
      <c r="D20" s="597" t="s">
        <v>1608</v>
      </c>
      <c r="E20" s="598">
        <v>2100000</v>
      </c>
      <c r="F20" s="307" t="s">
        <v>1249</v>
      </c>
      <c r="G20" s="308">
        <v>1</v>
      </c>
      <c r="H20" s="369">
        <v>0</v>
      </c>
      <c r="I20" s="369">
        <v>0</v>
      </c>
      <c r="J20" s="369">
        <v>0</v>
      </c>
      <c r="K20" s="371">
        <v>0</v>
      </c>
      <c r="L20" s="308">
        <v>1</v>
      </c>
      <c r="M20" s="369">
        <v>1</v>
      </c>
      <c r="N20" s="371">
        <v>1</v>
      </c>
      <c r="O20" s="308">
        <v>0</v>
      </c>
      <c r="P20" s="369">
        <v>1</v>
      </c>
      <c r="Q20" s="371">
        <v>1</v>
      </c>
      <c r="R20" s="308">
        <v>0</v>
      </c>
      <c r="S20" s="372">
        <v>0</v>
      </c>
      <c r="T20" s="307">
        <v>0</v>
      </c>
      <c r="U20" s="335" t="s">
        <v>863</v>
      </c>
      <c r="V20" s="320" t="str">
        <f t="shared" si="0"/>
        <v/>
      </c>
      <c r="W20" s="320" t="str">
        <f t="shared" si="1"/>
        <v/>
      </c>
      <c r="X20" s="320" t="str">
        <f t="shared" si="2"/>
        <v/>
      </c>
      <c r="Y20" s="320" t="str">
        <f t="shared" si="3"/>
        <v>ü</v>
      </c>
    </row>
    <row r="21" spans="1:25" ht="27.75" customHeight="1">
      <c r="A21" s="307">
        <f t="shared" ref="A21:A48" si="5">A20+1</f>
        <v>12</v>
      </c>
      <c r="B21" s="370">
        <v>1</v>
      </c>
      <c r="C21" s="538"/>
      <c r="D21" s="597" t="s">
        <v>1609</v>
      </c>
      <c r="E21" s="598">
        <v>500000</v>
      </c>
      <c r="F21" s="307" t="s">
        <v>1249</v>
      </c>
      <c r="G21" s="308">
        <v>1</v>
      </c>
      <c r="H21" s="369">
        <v>0</v>
      </c>
      <c r="I21" s="369">
        <v>0</v>
      </c>
      <c r="J21" s="369">
        <v>0</v>
      </c>
      <c r="K21" s="371">
        <v>0</v>
      </c>
      <c r="L21" s="308">
        <v>1</v>
      </c>
      <c r="M21" s="369">
        <v>1</v>
      </c>
      <c r="N21" s="371">
        <v>1</v>
      </c>
      <c r="O21" s="308">
        <v>0</v>
      </c>
      <c r="P21" s="369">
        <v>1</v>
      </c>
      <c r="Q21" s="371">
        <v>1</v>
      </c>
      <c r="R21" s="308">
        <v>0</v>
      </c>
      <c r="S21" s="372">
        <v>0</v>
      </c>
      <c r="T21" s="307">
        <v>0</v>
      </c>
      <c r="U21" s="335" t="s">
        <v>1246</v>
      </c>
      <c r="V21" s="320" t="str">
        <f t="shared" si="0"/>
        <v/>
      </c>
      <c r="W21" s="320" t="str">
        <f t="shared" si="1"/>
        <v/>
      </c>
      <c r="X21" s="320" t="str">
        <f t="shared" si="2"/>
        <v/>
      </c>
      <c r="Y21" s="320" t="str">
        <f t="shared" si="3"/>
        <v>ü</v>
      </c>
    </row>
    <row r="22" spans="1:25" ht="27.75" customHeight="1">
      <c r="A22" s="307">
        <f t="shared" si="5"/>
        <v>13</v>
      </c>
      <c r="B22" s="370">
        <v>1</v>
      </c>
      <c r="C22" s="538"/>
      <c r="D22" s="597" t="s">
        <v>1610</v>
      </c>
      <c r="E22" s="598">
        <v>2000000</v>
      </c>
      <c r="F22" s="307" t="s">
        <v>1249</v>
      </c>
      <c r="G22" s="308">
        <v>1</v>
      </c>
      <c r="H22" s="369">
        <v>0</v>
      </c>
      <c r="I22" s="369">
        <v>0</v>
      </c>
      <c r="J22" s="369">
        <v>0</v>
      </c>
      <c r="K22" s="371">
        <v>0</v>
      </c>
      <c r="L22" s="308">
        <v>1</v>
      </c>
      <c r="M22" s="369">
        <v>1</v>
      </c>
      <c r="N22" s="371">
        <v>1</v>
      </c>
      <c r="O22" s="308">
        <v>0</v>
      </c>
      <c r="P22" s="369">
        <v>1</v>
      </c>
      <c r="Q22" s="371">
        <v>1</v>
      </c>
      <c r="R22" s="308">
        <v>0</v>
      </c>
      <c r="S22" s="372">
        <v>0</v>
      </c>
      <c r="T22" s="307">
        <v>0</v>
      </c>
      <c r="U22" s="335" t="s">
        <v>1625</v>
      </c>
      <c r="V22" s="320" t="str">
        <f t="shared" si="0"/>
        <v/>
      </c>
      <c r="W22" s="320" t="str">
        <f t="shared" si="1"/>
        <v/>
      </c>
      <c r="X22" s="320" t="str">
        <f t="shared" si="2"/>
        <v/>
      </c>
      <c r="Y22" s="320" t="str">
        <f t="shared" si="3"/>
        <v>ü</v>
      </c>
    </row>
    <row r="23" spans="1:25" ht="27.75" customHeight="1">
      <c r="A23" s="307">
        <f t="shared" si="5"/>
        <v>14</v>
      </c>
      <c r="B23" s="370">
        <v>1</v>
      </c>
      <c r="C23" s="538"/>
      <c r="D23" s="597" t="s">
        <v>1611</v>
      </c>
      <c r="E23" s="598">
        <v>2000000</v>
      </c>
      <c r="F23" s="307" t="s">
        <v>1249</v>
      </c>
      <c r="G23" s="308">
        <v>1</v>
      </c>
      <c r="H23" s="369">
        <v>0</v>
      </c>
      <c r="I23" s="369">
        <v>0</v>
      </c>
      <c r="J23" s="369">
        <v>0</v>
      </c>
      <c r="K23" s="371">
        <v>0</v>
      </c>
      <c r="L23" s="308">
        <v>1</v>
      </c>
      <c r="M23" s="369">
        <v>1</v>
      </c>
      <c r="N23" s="371">
        <v>1</v>
      </c>
      <c r="O23" s="308">
        <v>0</v>
      </c>
      <c r="P23" s="369">
        <v>1</v>
      </c>
      <c r="Q23" s="371">
        <v>1</v>
      </c>
      <c r="R23" s="308">
        <v>0</v>
      </c>
      <c r="S23" s="372">
        <v>0</v>
      </c>
      <c r="T23" s="307">
        <v>0</v>
      </c>
      <c r="U23" s="335" t="s">
        <v>1246</v>
      </c>
      <c r="V23" s="320" t="str">
        <f t="shared" si="0"/>
        <v/>
      </c>
      <c r="W23" s="320" t="str">
        <f t="shared" si="1"/>
        <v/>
      </c>
      <c r="X23" s="320" t="str">
        <f t="shared" si="2"/>
        <v/>
      </c>
      <c r="Y23" s="320" t="str">
        <f t="shared" si="3"/>
        <v>ü</v>
      </c>
    </row>
    <row r="24" spans="1:25" ht="27.75" customHeight="1">
      <c r="A24" s="307">
        <f t="shared" si="5"/>
        <v>15</v>
      </c>
      <c r="B24" s="370">
        <v>1</v>
      </c>
      <c r="C24" s="538"/>
      <c r="D24" s="597" t="s">
        <v>1612</v>
      </c>
      <c r="E24" s="598">
        <v>552600</v>
      </c>
      <c r="F24" s="307" t="s">
        <v>1249</v>
      </c>
      <c r="G24" s="308">
        <v>1</v>
      </c>
      <c r="H24" s="369">
        <v>0</v>
      </c>
      <c r="I24" s="369">
        <v>0</v>
      </c>
      <c r="J24" s="369">
        <v>0</v>
      </c>
      <c r="K24" s="371">
        <v>0</v>
      </c>
      <c r="L24" s="308">
        <v>1</v>
      </c>
      <c r="M24" s="369">
        <v>1</v>
      </c>
      <c r="N24" s="371">
        <v>1</v>
      </c>
      <c r="O24" s="308">
        <v>0</v>
      </c>
      <c r="P24" s="369">
        <v>1</v>
      </c>
      <c r="Q24" s="371">
        <v>1</v>
      </c>
      <c r="R24" s="308">
        <v>0</v>
      </c>
      <c r="S24" s="372">
        <v>0</v>
      </c>
      <c r="T24" s="307">
        <v>0</v>
      </c>
      <c r="U24" s="335" t="s">
        <v>863</v>
      </c>
      <c r="V24" s="320" t="str">
        <f t="shared" si="0"/>
        <v/>
      </c>
      <c r="W24" s="320" t="str">
        <f t="shared" si="1"/>
        <v/>
      </c>
      <c r="X24" s="320" t="str">
        <f t="shared" si="2"/>
        <v/>
      </c>
      <c r="Y24" s="320" t="str">
        <f t="shared" si="3"/>
        <v>ü</v>
      </c>
    </row>
    <row r="25" spans="1:25" ht="27.75" customHeight="1">
      <c r="A25" s="307">
        <f t="shared" si="5"/>
        <v>16</v>
      </c>
      <c r="B25" s="370">
        <v>1</v>
      </c>
      <c r="C25" s="538"/>
      <c r="D25" s="597" t="s">
        <v>1613</v>
      </c>
      <c r="E25" s="598">
        <v>880000</v>
      </c>
      <c r="F25" s="307" t="s">
        <v>1249</v>
      </c>
      <c r="G25" s="308">
        <v>1</v>
      </c>
      <c r="H25" s="369">
        <v>0</v>
      </c>
      <c r="I25" s="369">
        <v>0</v>
      </c>
      <c r="J25" s="369">
        <v>0</v>
      </c>
      <c r="K25" s="371">
        <v>0</v>
      </c>
      <c r="L25" s="308">
        <v>1</v>
      </c>
      <c r="M25" s="369">
        <v>1</v>
      </c>
      <c r="N25" s="371">
        <v>1</v>
      </c>
      <c r="O25" s="308">
        <v>0</v>
      </c>
      <c r="P25" s="369">
        <v>1</v>
      </c>
      <c r="Q25" s="371">
        <v>1</v>
      </c>
      <c r="R25" s="308">
        <v>0</v>
      </c>
      <c r="S25" s="372">
        <v>0</v>
      </c>
      <c r="T25" s="307">
        <v>0</v>
      </c>
      <c r="U25" s="335" t="s">
        <v>1246</v>
      </c>
      <c r="V25" s="320" t="str">
        <f t="shared" si="0"/>
        <v/>
      </c>
      <c r="W25" s="320" t="str">
        <f t="shared" si="1"/>
        <v/>
      </c>
      <c r="X25" s="320" t="str">
        <f t="shared" si="2"/>
        <v/>
      </c>
      <c r="Y25" s="320" t="str">
        <f t="shared" si="3"/>
        <v>ü</v>
      </c>
    </row>
    <row r="26" spans="1:25" ht="27.75" customHeight="1">
      <c r="A26" s="307">
        <f t="shared" si="5"/>
        <v>17</v>
      </c>
      <c r="B26" s="370">
        <v>1</v>
      </c>
      <c r="C26" s="538"/>
      <c r="D26" s="597" t="s">
        <v>1614</v>
      </c>
      <c r="E26" s="598">
        <v>1300000</v>
      </c>
      <c r="F26" s="307" t="s">
        <v>1249</v>
      </c>
      <c r="G26" s="308">
        <v>1</v>
      </c>
      <c r="H26" s="369">
        <v>0</v>
      </c>
      <c r="I26" s="369">
        <v>0</v>
      </c>
      <c r="J26" s="369">
        <v>0</v>
      </c>
      <c r="K26" s="371">
        <v>0</v>
      </c>
      <c r="L26" s="308">
        <v>1</v>
      </c>
      <c r="M26" s="369">
        <v>1</v>
      </c>
      <c r="N26" s="371">
        <v>1</v>
      </c>
      <c r="O26" s="308">
        <v>0</v>
      </c>
      <c r="P26" s="369">
        <v>1</v>
      </c>
      <c r="Q26" s="371">
        <v>1</v>
      </c>
      <c r="R26" s="308">
        <v>0</v>
      </c>
      <c r="S26" s="372">
        <v>0</v>
      </c>
      <c r="T26" s="307">
        <v>0</v>
      </c>
      <c r="U26" s="335" t="s">
        <v>1246</v>
      </c>
      <c r="V26" s="320" t="str">
        <f t="shared" si="0"/>
        <v/>
      </c>
      <c r="W26" s="320" t="str">
        <f t="shared" si="1"/>
        <v/>
      </c>
      <c r="X26" s="320" t="str">
        <f t="shared" si="2"/>
        <v/>
      </c>
      <c r="Y26" s="320" t="str">
        <f t="shared" si="3"/>
        <v>ü</v>
      </c>
    </row>
    <row r="27" spans="1:25" ht="27.75" customHeight="1">
      <c r="A27" s="307">
        <f t="shared" si="5"/>
        <v>18</v>
      </c>
      <c r="B27" s="370">
        <v>1</v>
      </c>
      <c r="C27" s="538"/>
      <c r="D27" s="597" t="s">
        <v>1615</v>
      </c>
      <c r="E27" s="598">
        <v>1000000</v>
      </c>
      <c r="F27" s="307" t="s">
        <v>1250</v>
      </c>
      <c r="G27" s="308">
        <v>1</v>
      </c>
      <c r="H27" s="369">
        <v>1</v>
      </c>
      <c r="I27" s="369">
        <v>0</v>
      </c>
      <c r="J27" s="369">
        <v>0</v>
      </c>
      <c r="K27" s="369">
        <v>0</v>
      </c>
      <c r="L27" s="308">
        <v>1</v>
      </c>
      <c r="M27" s="369">
        <v>1</v>
      </c>
      <c r="N27" s="371">
        <v>1</v>
      </c>
      <c r="O27" s="308">
        <v>0</v>
      </c>
      <c r="P27" s="369">
        <v>1</v>
      </c>
      <c r="Q27" s="372">
        <v>1</v>
      </c>
      <c r="R27" s="400">
        <v>1</v>
      </c>
      <c r="S27" s="372">
        <v>1</v>
      </c>
      <c r="T27" s="307">
        <v>1</v>
      </c>
      <c r="U27" s="335" t="s">
        <v>1103</v>
      </c>
      <c r="V27" s="320" t="str">
        <f t="shared" si="0"/>
        <v>ü</v>
      </c>
      <c r="W27" s="320" t="str">
        <f t="shared" si="1"/>
        <v/>
      </c>
      <c r="X27" s="320" t="str">
        <f t="shared" si="2"/>
        <v/>
      </c>
      <c r="Y27" s="320" t="str">
        <f t="shared" si="3"/>
        <v/>
      </c>
    </row>
    <row r="28" spans="1:25" ht="27.75" customHeight="1">
      <c r="A28" s="307">
        <f t="shared" si="5"/>
        <v>19</v>
      </c>
      <c r="B28" s="370">
        <v>1</v>
      </c>
      <c r="C28" s="538"/>
      <c r="D28" s="597" t="s">
        <v>1616</v>
      </c>
      <c r="E28" s="598">
        <v>1500000</v>
      </c>
      <c r="F28" s="307" t="s">
        <v>1249</v>
      </c>
      <c r="G28" s="308">
        <v>1</v>
      </c>
      <c r="H28" s="369">
        <v>0</v>
      </c>
      <c r="I28" s="369">
        <v>0</v>
      </c>
      <c r="J28" s="369">
        <v>0</v>
      </c>
      <c r="K28" s="371">
        <v>0</v>
      </c>
      <c r="L28" s="308">
        <v>1</v>
      </c>
      <c r="M28" s="369">
        <v>1</v>
      </c>
      <c r="N28" s="371">
        <v>1</v>
      </c>
      <c r="O28" s="308">
        <v>0</v>
      </c>
      <c r="P28" s="369">
        <v>1</v>
      </c>
      <c r="Q28" s="371">
        <v>1</v>
      </c>
      <c r="R28" s="308">
        <v>0</v>
      </c>
      <c r="S28" s="372">
        <v>0</v>
      </c>
      <c r="T28" s="307">
        <v>0</v>
      </c>
      <c r="U28" s="335" t="s">
        <v>1246</v>
      </c>
      <c r="V28" s="320" t="str">
        <f t="shared" si="0"/>
        <v/>
      </c>
      <c r="W28" s="320" t="str">
        <f t="shared" si="1"/>
        <v/>
      </c>
      <c r="X28" s="320" t="str">
        <f t="shared" si="2"/>
        <v/>
      </c>
      <c r="Y28" s="320" t="str">
        <f t="shared" si="3"/>
        <v>ü</v>
      </c>
    </row>
    <row r="29" spans="1:25" ht="27.75" customHeight="1">
      <c r="A29" s="307">
        <f t="shared" si="5"/>
        <v>20</v>
      </c>
      <c r="B29" s="370">
        <v>1</v>
      </c>
      <c r="C29" s="538"/>
      <c r="D29" s="597" t="s">
        <v>1617</v>
      </c>
      <c r="E29" s="598">
        <v>100000</v>
      </c>
      <c r="F29" s="307" t="s">
        <v>1249</v>
      </c>
      <c r="G29" s="308">
        <v>1</v>
      </c>
      <c r="H29" s="369">
        <v>0</v>
      </c>
      <c r="I29" s="369">
        <v>0</v>
      </c>
      <c r="J29" s="369">
        <v>0</v>
      </c>
      <c r="K29" s="371">
        <v>0</v>
      </c>
      <c r="L29" s="308">
        <v>1</v>
      </c>
      <c r="M29" s="369">
        <v>1</v>
      </c>
      <c r="N29" s="371">
        <v>1</v>
      </c>
      <c r="O29" s="308">
        <v>0</v>
      </c>
      <c r="P29" s="369">
        <v>1</v>
      </c>
      <c r="Q29" s="371">
        <v>1</v>
      </c>
      <c r="R29" s="308">
        <v>0</v>
      </c>
      <c r="S29" s="372">
        <v>0</v>
      </c>
      <c r="T29" s="307">
        <v>0</v>
      </c>
      <c r="U29" s="335" t="s">
        <v>1246</v>
      </c>
      <c r="V29" s="320" t="str">
        <f t="shared" si="0"/>
        <v/>
      </c>
      <c r="W29" s="320" t="str">
        <f t="shared" si="1"/>
        <v/>
      </c>
      <c r="X29" s="320" t="str">
        <f t="shared" si="2"/>
        <v/>
      </c>
      <c r="Y29" s="320" t="str">
        <f t="shared" si="3"/>
        <v>ü</v>
      </c>
    </row>
    <row r="30" spans="1:25" ht="27.75" customHeight="1">
      <c r="A30" s="307">
        <f t="shared" si="5"/>
        <v>21</v>
      </c>
      <c r="B30" s="370">
        <v>1</v>
      </c>
      <c r="C30" s="538"/>
      <c r="D30" s="597" t="s">
        <v>1618</v>
      </c>
      <c r="E30" s="598">
        <v>150000</v>
      </c>
      <c r="F30" s="307" t="s">
        <v>1249</v>
      </c>
      <c r="G30" s="308">
        <v>1</v>
      </c>
      <c r="H30" s="369">
        <v>0</v>
      </c>
      <c r="I30" s="369">
        <v>0</v>
      </c>
      <c r="J30" s="369">
        <v>0</v>
      </c>
      <c r="K30" s="371">
        <v>0</v>
      </c>
      <c r="L30" s="308">
        <v>1</v>
      </c>
      <c r="M30" s="369">
        <v>1</v>
      </c>
      <c r="N30" s="371">
        <v>1</v>
      </c>
      <c r="O30" s="308">
        <v>0</v>
      </c>
      <c r="P30" s="369">
        <v>1</v>
      </c>
      <c r="Q30" s="371">
        <v>1</v>
      </c>
      <c r="R30" s="308">
        <v>0</v>
      </c>
      <c r="S30" s="372">
        <v>0</v>
      </c>
      <c r="T30" s="307">
        <v>0</v>
      </c>
      <c r="U30" s="335" t="s">
        <v>1246</v>
      </c>
      <c r="V30" s="320" t="str">
        <f t="shared" si="0"/>
        <v/>
      </c>
      <c r="W30" s="320" t="str">
        <f t="shared" si="1"/>
        <v/>
      </c>
      <c r="X30" s="320" t="str">
        <f t="shared" si="2"/>
        <v/>
      </c>
      <c r="Y30" s="320" t="str">
        <f t="shared" si="3"/>
        <v>ü</v>
      </c>
    </row>
    <row r="31" spans="1:25" ht="27.75" customHeight="1">
      <c r="A31" s="307">
        <f t="shared" si="5"/>
        <v>22</v>
      </c>
      <c r="B31" s="370">
        <v>1</v>
      </c>
      <c r="C31" s="538"/>
      <c r="D31" s="597" t="s">
        <v>1619</v>
      </c>
      <c r="E31" s="598">
        <v>325750</v>
      </c>
      <c r="F31" s="307" t="s">
        <v>1249</v>
      </c>
      <c r="G31" s="308">
        <v>1</v>
      </c>
      <c r="H31" s="369">
        <v>0</v>
      </c>
      <c r="I31" s="369">
        <v>0</v>
      </c>
      <c r="J31" s="369">
        <v>0</v>
      </c>
      <c r="K31" s="371">
        <v>0</v>
      </c>
      <c r="L31" s="308">
        <v>1</v>
      </c>
      <c r="M31" s="369">
        <v>1</v>
      </c>
      <c r="N31" s="371">
        <v>1</v>
      </c>
      <c r="O31" s="308">
        <v>0</v>
      </c>
      <c r="P31" s="369">
        <v>1</v>
      </c>
      <c r="Q31" s="371">
        <v>1</v>
      </c>
      <c r="R31" s="308">
        <v>0</v>
      </c>
      <c r="S31" s="372">
        <v>0</v>
      </c>
      <c r="T31" s="307">
        <v>0</v>
      </c>
      <c r="U31" s="335" t="s">
        <v>1246</v>
      </c>
      <c r="V31" s="320" t="str">
        <f t="shared" si="0"/>
        <v/>
      </c>
      <c r="W31" s="320" t="str">
        <f t="shared" si="1"/>
        <v/>
      </c>
      <c r="X31" s="320" t="str">
        <f t="shared" si="2"/>
        <v/>
      </c>
      <c r="Y31" s="320" t="str">
        <f t="shared" si="3"/>
        <v>ü</v>
      </c>
    </row>
    <row r="32" spans="1:25" ht="27.75" customHeight="1">
      <c r="A32" s="307">
        <f t="shared" si="5"/>
        <v>23</v>
      </c>
      <c r="B32" s="370">
        <v>1</v>
      </c>
      <c r="C32" s="538"/>
      <c r="D32" s="597" t="s">
        <v>1620</v>
      </c>
      <c r="E32" s="598">
        <v>177800</v>
      </c>
      <c r="F32" s="307" t="s">
        <v>1249</v>
      </c>
      <c r="G32" s="308">
        <v>1</v>
      </c>
      <c r="H32" s="369">
        <v>0</v>
      </c>
      <c r="I32" s="369">
        <v>0</v>
      </c>
      <c r="J32" s="369">
        <v>0</v>
      </c>
      <c r="K32" s="371">
        <v>0</v>
      </c>
      <c r="L32" s="308">
        <v>1</v>
      </c>
      <c r="M32" s="369">
        <v>1</v>
      </c>
      <c r="N32" s="371">
        <v>1</v>
      </c>
      <c r="O32" s="308">
        <v>0</v>
      </c>
      <c r="P32" s="369">
        <v>1</v>
      </c>
      <c r="Q32" s="371">
        <v>1</v>
      </c>
      <c r="R32" s="308">
        <v>0</v>
      </c>
      <c r="S32" s="372">
        <v>0</v>
      </c>
      <c r="T32" s="307">
        <v>0</v>
      </c>
      <c r="U32" s="335" t="s">
        <v>863</v>
      </c>
      <c r="V32" s="320" t="str">
        <f t="shared" si="0"/>
        <v/>
      </c>
      <c r="W32" s="320" t="str">
        <f t="shared" si="1"/>
        <v/>
      </c>
      <c r="X32" s="320" t="str">
        <f t="shared" si="2"/>
        <v/>
      </c>
      <c r="Y32" s="320" t="str">
        <f t="shared" si="3"/>
        <v>ü</v>
      </c>
    </row>
    <row r="33" spans="1:25" ht="28.5">
      <c r="A33" s="307">
        <f t="shared" si="5"/>
        <v>24</v>
      </c>
      <c r="B33" s="370">
        <v>1</v>
      </c>
      <c r="C33" s="538"/>
      <c r="D33" s="597" t="s">
        <v>2058</v>
      </c>
      <c r="E33" s="598">
        <v>450000</v>
      </c>
      <c r="F33" s="307" t="s">
        <v>1249</v>
      </c>
      <c r="G33" s="308">
        <v>1</v>
      </c>
      <c r="H33" s="369">
        <v>0</v>
      </c>
      <c r="I33" s="369">
        <v>0</v>
      </c>
      <c r="J33" s="369">
        <v>0</v>
      </c>
      <c r="K33" s="371">
        <v>0</v>
      </c>
      <c r="L33" s="308">
        <v>1</v>
      </c>
      <c r="M33" s="369">
        <v>1</v>
      </c>
      <c r="N33" s="371">
        <v>1</v>
      </c>
      <c r="O33" s="308">
        <v>0</v>
      </c>
      <c r="P33" s="369">
        <v>1</v>
      </c>
      <c r="Q33" s="371">
        <v>1</v>
      </c>
      <c r="R33" s="308">
        <v>0</v>
      </c>
      <c r="S33" s="372">
        <v>0</v>
      </c>
      <c r="T33" s="307">
        <v>0</v>
      </c>
      <c r="U33" s="335" t="s">
        <v>1246</v>
      </c>
      <c r="V33" s="320" t="str">
        <f t="shared" si="0"/>
        <v/>
      </c>
      <c r="W33" s="320" t="str">
        <f t="shared" si="1"/>
        <v/>
      </c>
      <c r="X33" s="320" t="str">
        <f t="shared" si="2"/>
        <v/>
      </c>
      <c r="Y33" s="320" t="str">
        <f t="shared" si="3"/>
        <v>ü</v>
      </c>
    </row>
    <row r="34" spans="1:25" ht="27.75" customHeight="1">
      <c r="A34" s="307">
        <f t="shared" si="5"/>
        <v>25</v>
      </c>
      <c r="B34" s="370">
        <v>1</v>
      </c>
      <c r="C34" s="538"/>
      <c r="D34" s="601" t="s">
        <v>2059</v>
      </c>
      <c r="E34" s="602">
        <v>500000</v>
      </c>
      <c r="F34" s="603" t="s">
        <v>1249</v>
      </c>
      <c r="G34" s="604">
        <v>0</v>
      </c>
      <c r="H34" s="605">
        <v>0</v>
      </c>
      <c r="I34" s="605">
        <v>0</v>
      </c>
      <c r="J34" s="605">
        <v>0</v>
      </c>
      <c r="K34" s="606">
        <v>0</v>
      </c>
      <c r="L34" s="604">
        <v>0</v>
      </c>
      <c r="M34" s="605">
        <v>0</v>
      </c>
      <c r="N34" s="606">
        <v>0</v>
      </c>
      <c r="O34" s="604">
        <v>0</v>
      </c>
      <c r="P34" s="605">
        <v>0</v>
      </c>
      <c r="Q34" s="606">
        <v>0</v>
      </c>
      <c r="R34" s="604">
        <v>0</v>
      </c>
      <c r="S34" s="607">
        <v>0</v>
      </c>
      <c r="T34" s="603">
        <v>0</v>
      </c>
      <c r="U34" s="608" t="s">
        <v>862</v>
      </c>
      <c r="V34" s="320" t="str">
        <f t="shared" si="0"/>
        <v/>
      </c>
      <c r="W34" s="320" t="str">
        <f t="shared" si="1"/>
        <v/>
      </c>
      <c r="X34" s="320" t="str">
        <f t="shared" si="2"/>
        <v/>
      </c>
      <c r="Y34" s="320" t="str">
        <f t="shared" si="3"/>
        <v>ü</v>
      </c>
    </row>
    <row r="35" spans="1:25" ht="27.75" customHeight="1">
      <c r="A35" s="307">
        <f t="shared" si="5"/>
        <v>26</v>
      </c>
      <c r="B35" s="370">
        <v>1</v>
      </c>
      <c r="C35" s="538"/>
      <c r="D35" s="597" t="s">
        <v>1621</v>
      </c>
      <c r="E35" s="598">
        <v>200000</v>
      </c>
      <c r="F35" s="307" t="s">
        <v>1249</v>
      </c>
      <c r="G35" s="308">
        <v>1</v>
      </c>
      <c r="H35" s="369">
        <v>0</v>
      </c>
      <c r="I35" s="369">
        <v>0</v>
      </c>
      <c r="J35" s="369">
        <v>0</v>
      </c>
      <c r="K35" s="371">
        <v>0</v>
      </c>
      <c r="L35" s="308">
        <v>1</v>
      </c>
      <c r="M35" s="369">
        <v>1</v>
      </c>
      <c r="N35" s="371">
        <v>1</v>
      </c>
      <c r="O35" s="308">
        <v>0</v>
      </c>
      <c r="P35" s="369">
        <v>1</v>
      </c>
      <c r="Q35" s="371">
        <v>1</v>
      </c>
      <c r="R35" s="308">
        <v>0</v>
      </c>
      <c r="S35" s="372">
        <v>0</v>
      </c>
      <c r="T35" s="307">
        <v>0</v>
      </c>
      <c r="U35" s="335" t="s">
        <v>1246</v>
      </c>
      <c r="V35" s="320" t="str">
        <f t="shared" si="0"/>
        <v/>
      </c>
      <c r="W35" s="320" t="str">
        <f t="shared" si="1"/>
        <v/>
      </c>
      <c r="X35" s="320" t="str">
        <f t="shared" si="2"/>
        <v/>
      </c>
      <c r="Y35" s="320" t="str">
        <f t="shared" si="3"/>
        <v>ü</v>
      </c>
    </row>
    <row r="36" spans="1:25" ht="27.75" customHeight="1">
      <c r="A36" s="307">
        <f t="shared" si="5"/>
        <v>27</v>
      </c>
      <c r="B36" s="370">
        <v>1</v>
      </c>
      <c r="C36" s="538"/>
      <c r="D36" s="597" t="s">
        <v>1622</v>
      </c>
      <c r="E36" s="598">
        <v>1480000</v>
      </c>
      <c r="F36" s="307" t="s">
        <v>1250</v>
      </c>
      <c r="G36" s="308">
        <v>1</v>
      </c>
      <c r="H36" s="369">
        <v>1</v>
      </c>
      <c r="I36" s="369">
        <v>0</v>
      </c>
      <c r="J36" s="369">
        <v>0</v>
      </c>
      <c r="K36" s="369">
        <v>0</v>
      </c>
      <c r="L36" s="308">
        <v>1</v>
      </c>
      <c r="M36" s="369">
        <v>1</v>
      </c>
      <c r="N36" s="371">
        <v>1</v>
      </c>
      <c r="O36" s="308">
        <v>0</v>
      </c>
      <c r="P36" s="369">
        <v>1</v>
      </c>
      <c r="Q36" s="372">
        <v>1</v>
      </c>
      <c r="R36" s="400">
        <v>1</v>
      </c>
      <c r="S36" s="372">
        <v>1</v>
      </c>
      <c r="T36" s="307">
        <v>1</v>
      </c>
      <c r="U36" s="335" t="s">
        <v>1105</v>
      </c>
      <c r="V36" s="320" t="str">
        <f t="shared" si="0"/>
        <v>ü</v>
      </c>
      <c r="W36" s="320" t="str">
        <f t="shared" si="1"/>
        <v/>
      </c>
      <c r="X36" s="320" t="str">
        <f t="shared" si="2"/>
        <v/>
      </c>
      <c r="Y36" s="320" t="str">
        <f t="shared" si="3"/>
        <v/>
      </c>
    </row>
    <row r="37" spans="1:25" ht="27.75" customHeight="1">
      <c r="A37" s="307">
        <f t="shared" si="5"/>
        <v>28</v>
      </c>
      <c r="B37" s="370">
        <v>1</v>
      </c>
      <c r="C37" s="538"/>
      <c r="D37" s="597" t="s">
        <v>1623</v>
      </c>
      <c r="E37" s="598">
        <v>2100000</v>
      </c>
      <c r="F37" s="307" t="s">
        <v>1249</v>
      </c>
      <c r="G37" s="308">
        <v>1</v>
      </c>
      <c r="H37" s="369">
        <v>0</v>
      </c>
      <c r="I37" s="369">
        <v>0</v>
      </c>
      <c r="J37" s="369">
        <v>0</v>
      </c>
      <c r="K37" s="371">
        <v>0</v>
      </c>
      <c r="L37" s="308">
        <v>1</v>
      </c>
      <c r="M37" s="369">
        <v>1</v>
      </c>
      <c r="N37" s="371">
        <v>1</v>
      </c>
      <c r="O37" s="308">
        <v>0</v>
      </c>
      <c r="P37" s="369">
        <v>1</v>
      </c>
      <c r="Q37" s="371">
        <v>1</v>
      </c>
      <c r="R37" s="308">
        <v>0</v>
      </c>
      <c r="S37" s="372">
        <v>0</v>
      </c>
      <c r="T37" s="307">
        <v>0</v>
      </c>
      <c r="U37" s="335" t="s">
        <v>1246</v>
      </c>
      <c r="V37" s="320" t="str">
        <f t="shared" si="0"/>
        <v/>
      </c>
      <c r="W37" s="320" t="str">
        <f t="shared" si="1"/>
        <v/>
      </c>
      <c r="X37" s="320" t="str">
        <f t="shared" si="2"/>
        <v/>
      </c>
      <c r="Y37" s="320" t="str">
        <f t="shared" si="3"/>
        <v>ü</v>
      </c>
    </row>
    <row r="38" spans="1:25" ht="27.75" customHeight="1">
      <c r="A38" s="307">
        <f t="shared" si="5"/>
        <v>29</v>
      </c>
      <c r="B38" s="370">
        <v>1</v>
      </c>
      <c r="C38" s="538"/>
      <c r="D38" s="597" t="s">
        <v>1624</v>
      </c>
      <c r="E38" s="598">
        <v>613000</v>
      </c>
      <c r="F38" s="307" t="s">
        <v>1249</v>
      </c>
      <c r="G38" s="308">
        <v>1</v>
      </c>
      <c r="H38" s="369">
        <v>0</v>
      </c>
      <c r="I38" s="369">
        <v>0</v>
      </c>
      <c r="J38" s="369">
        <v>0</v>
      </c>
      <c r="K38" s="371">
        <v>0</v>
      </c>
      <c r="L38" s="308">
        <v>1</v>
      </c>
      <c r="M38" s="369">
        <v>1</v>
      </c>
      <c r="N38" s="371">
        <v>1</v>
      </c>
      <c r="O38" s="308">
        <v>0</v>
      </c>
      <c r="P38" s="369">
        <v>1</v>
      </c>
      <c r="Q38" s="371">
        <v>1</v>
      </c>
      <c r="R38" s="308">
        <v>0</v>
      </c>
      <c r="S38" s="372">
        <v>0</v>
      </c>
      <c r="T38" s="307">
        <v>0</v>
      </c>
      <c r="U38" s="335" t="s">
        <v>1246</v>
      </c>
      <c r="V38" s="320" t="str">
        <f t="shared" si="0"/>
        <v/>
      </c>
      <c r="W38" s="320" t="str">
        <f t="shared" si="1"/>
        <v/>
      </c>
      <c r="X38" s="320" t="str">
        <f t="shared" si="2"/>
        <v/>
      </c>
      <c r="Y38" s="320" t="str">
        <f t="shared" si="3"/>
        <v>ü</v>
      </c>
    </row>
    <row r="39" spans="1:25" ht="27.75" customHeight="1">
      <c r="A39" s="307">
        <f t="shared" si="5"/>
        <v>30</v>
      </c>
      <c r="B39" s="370">
        <v>1</v>
      </c>
      <c r="C39" s="538"/>
      <c r="D39" s="597" t="s">
        <v>1134</v>
      </c>
      <c r="E39" s="598">
        <v>25000000</v>
      </c>
      <c r="F39" s="307" t="s">
        <v>1250</v>
      </c>
      <c r="G39" s="308">
        <v>1</v>
      </c>
      <c r="H39" s="369">
        <v>1</v>
      </c>
      <c r="I39" s="369">
        <v>0</v>
      </c>
      <c r="J39" s="369">
        <v>0</v>
      </c>
      <c r="K39" s="369">
        <v>0</v>
      </c>
      <c r="L39" s="308">
        <v>1</v>
      </c>
      <c r="M39" s="369">
        <v>1</v>
      </c>
      <c r="N39" s="371">
        <v>1</v>
      </c>
      <c r="O39" s="308">
        <v>0</v>
      </c>
      <c r="P39" s="369">
        <v>1</v>
      </c>
      <c r="Q39" s="372">
        <v>1</v>
      </c>
      <c r="R39" s="400">
        <v>1</v>
      </c>
      <c r="S39" s="372">
        <v>1</v>
      </c>
      <c r="T39" s="307">
        <v>1</v>
      </c>
      <c r="U39" s="335" t="s">
        <v>1106</v>
      </c>
      <c r="V39" s="320" t="str">
        <f t="shared" si="0"/>
        <v>ü</v>
      </c>
      <c r="W39" s="320" t="str">
        <f t="shared" si="1"/>
        <v/>
      </c>
      <c r="X39" s="320" t="str">
        <f t="shared" si="2"/>
        <v/>
      </c>
      <c r="Y39" s="320" t="str">
        <f t="shared" si="3"/>
        <v/>
      </c>
    </row>
    <row r="40" spans="1:25" ht="27.75" customHeight="1">
      <c r="A40" s="307">
        <f t="shared" si="5"/>
        <v>31</v>
      </c>
      <c r="B40" s="370">
        <v>1</v>
      </c>
      <c r="C40" s="538"/>
      <c r="D40" s="609" t="s">
        <v>1136</v>
      </c>
      <c r="E40" s="598">
        <v>5000000</v>
      </c>
      <c r="F40" s="307" t="s">
        <v>1248</v>
      </c>
      <c r="G40" s="308">
        <v>1</v>
      </c>
      <c r="H40" s="369">
        <v>1</v>
      </c>
      <c r="I40" s="369">
        <v>0</v>
      </c>
      <c r="J40" s="369">
        <v>0</v>
      </c>
      <c r="K40" s="371">
        <v>0</v>
      </c>
      <c r="L40" s="308">
        <v>1</v>
      </c>
      <c r="M40" s="369">
        <v>1</v>
      </c>
      <c r="N40" s="371">
        <v>1</v>
      </c>
      <c r="O40" s="308">
        <v>0</v>
      </c>
      <c r="P40" s="369">
        <v>1</v>
      </c>
      <c r="Q40" s="371">
        <v>1</v>
      </c>
      <c r="R40" s="308">
        <v>1</v>
      </c>
      <c r="S40" s="372">
        <v>1</v>
      </c>
      <c r="T40" s="307">
        <v>1</v>
      </c>
      <c r="U40" s="423" t="s">
        <v>204</v>
      </c>
      <c r="V40" s="320" t="str">
        <f t="shared" ref="V40:V71" si="6">IF($F40="Y",$Z$4,"")</f>
        <v/>
      </c>
      <c r="W40" s="320" t="str">
        <f t="shared" ref="W40:W71" si="7">IF(F40="F",$Z$4,"")</f>
        <v>ü</v>
      </c>
      <c r="X40" s="320" t="str">
        <f t="shared" ref="X40:X71" si="8">IF(F40="L",$Z$4,"")</f>
        <v/>
      </c>
      <c r="Y40" s="320" t="str">
        <f t="shared" ref="Y40:Y71" si="9">IF(F40="N",$Z$4,"")</f>
        <v/>
      </c>
    </row>
    <row r="41" spans="1:25" ht="27.75" customHeight="1">
      <c r="A41" s="307">
        <f t="shared" si="5"/>
        <v>32</v>
      </c>
      <c r="B41" s="370">
        <v>1</v>
      </c>
      <c r="C41" s="538"/>
      <c r="D41" s="597" t="s">
        <v>1626</v>
      </c>
      <c r="E41" s="598">
        <v>2000000</v>
      </c>
      <c r="F41" s="307" t="s">
        <v>1249</v>
      </c>
      <c r="G41" s="308">
        <v>1</v>
      </c>
      <c r="H41" s="369">
        <v>0</v>
      </c>
      <c r="I41" s="369">
        <v>0</v>
      </c>
      <c r="J41" s="369">
        <v>0</v>
      </c>
      <c r="K41" s="371">
        <v>0</v>
      </c>
      <c r="L41" s="308">
        <v>1</v>
      </c>
      <c r="M41" s="369">
        <v>1</v>
      </c>
      <c r="N41" s="371">
        <v>1</v>
      </c>
      <c r="O41" s="308">
        <v>0</v>
      </c>
      <c r="P41" s="369">
        <v>1</v>
      </c>
      <c r="Q41" s="371">
        <v>1</v>
      </c>
      <c r="R41" s="308">
        <v>0</v>
      </c>
      <c r="S41" s="372">
        <v>0</v>
      </c>
      <c r="T41" s="307">
        <v>0</v>
      </c>
      <c r="U41" s="335" t="s">
        <v>2065</v>
      </c>
      <c r="V41" s="320" t="str">
        <f t="shared" si="6"/>
        <v/>
      </c>
      <c r="W41" s="320" t="str">
        <f t="shared" si="7"/>
        <v/>
      </c>
      <c r="X41" s="320" t="str">
        <f t="shared" si="8"/>
        <v/>
      </c>
      <c r="Y41" s="320" t="str">
        <f t="shared" si="9"/>
        <v>ü</v>
      </c>
    </row>
    <row r="42" spans="1:25" ht="27.75" customHeight="1">
      <c r="A42" s="307">
        <f t="shared" si="5"/>
        <v>33</v>
      </c>
      <c r="B42" s="370">
        <v>1</v>
      </c>
      <c r="C42" s="538"/>
      <c r="D42" s="597" t="s">
        <v>1137</v>
      </c>
      <c r="E42" s="598">
        <v>1288000</v>
      </c>
      <c r="F42" s="307" t="s">
        <v>1249</v>
      </c>
      <c r="G42" s="308">
        <v>1</v>
      </c>
      <c r="H42" s="369">
        <v>0</v>
      </c>
      <c r="I42" s="369">
        <v>0</v>
      </c>
      <c r="J42" s="369">
        <v>0</v>
      </c>
      <c r="K42" s="371">
        <v>0</v>
      </c>
      <c r="L42" s="308">
        <v>1</v>
      </c>
      <c r="M42" s="369">
        <v>1</v>
      </c>
      <c r="N42" s="371">
        <v>0</v>
      </c>
      <c r="O42" s="308">
        <v>0</v>
      </c>
      <c r="P42" s="369">
        <v>1</v>
      </c>
      <c r="Q42" s="371">
        <v>1</v>
      </c>
      <c r="R42" s="308">
        <v>0</v>
      </c>
      <c r="S42" s="372">
        <v>0</v>
      </c>
      <c r="T42" s="307">
        <v>0</v>
      </c>
      <c r="U42" s="335" t="s">
        <v>863</v>
      </c>
      <c r="V42" s="320" t="str">
        <f t="shared" si="6"/>
        <v/>
      </c>
      <c r="W42" s="320" t="str">
        <f t="shared" si="7"/>
        <v/>
      </c>
      <c r="X42" s="320" t="str">
        <f t="shared" si="8"/>
        <v/>
      </c>
      <c r="Y42" s="320" t="str">
        <f t="shared" si="9"/>
        <v>ü</v>
      </c>
    </row>
    <row r="43" spans="1:25" ht="27.75" customHeight="1">
      <c r="A43" s="307">
        <f t="shared" si="5"/>
        <v>34</v>
      </c>
      <c r="B43" s="370">
        <v>1</v>
      </c>
      <c r="C43" s="538"/>
      <c r="D43" s="597" t="s">
        <v>1138</v>
      </c>
      <c r="E43" s="598">
        <v>4365900</v>
      </c>
      <c r="F43" s="307" t="s">
        <v>1250</v>
      </c>
      <c r="G43" s="308">
        <v>1</v>
      </c>
      <c r="H43" s="369">
        <v>1</v>
      </c>
      <c r="I43" s="369">
        <v>0</v>
      </c>
      <c r="J43" s="369">
        <v>0</v>
      </c>
      <c r="K43" s="369">
        <v>0</v>
      </c>
      <c r="L43" s="308">
        <v>1</v>
      </c>
      <c r="M43" s="369">
        <v>1</v>
      </c>
      <c r="N43" s="371">
        <v>1</v>
      </c>
      <c r="O43" s="308">
        <v>0</v>
      </c>
      <c r="P43" s="369">
        <v>1</v>
      </c>
      <c r="Q43" s="372">
        <v>1</v>
      </c>
      <c r="R43" s="400">
        <v>1</v>
      </c>
      <c r="S43" s="372">
        <v>1</v>
      </c>
      <c r="T43" s="307">
        <v>1</v>
      </c>
      <c r="U43" s="335" t="s">
        <v>1923</v>
      </c>
      <c r="V43" s="320" t="str">
        <f t="shared" si="6"/>
        <v>ü</v>
      </c>
      <c r="W43" s="320" t="str">
        <f t="shared" si="7"/>
        <v/>
      </c>
      <c r="X43" s="320" t="str">
        <f t="shared" si="8"/>
        <v/>
      </c>
      <c r="Y43" s="320" t="str">
        <f t="shared" si="9"/>
        <v/>
      </c>
    </row>
    <row r="44" spans="1:25" ht="27.75" customHeight="1">
      <c r="A44" s="307">
        <f t="shared" si="5"/>
        <v>35</v>
      </c>
      <c r="B44" s="370">
        <v>1</v>
      </c>
      <c r="C44" s="538"/>
      <c r="D44" s="597" t="s">
        <v>1627</v>
      </c>
      <c r="E44" s="598">
        <v>800000</v>
      </c>
      <c r="F44" s="307" t="s">
        <v>1248</v>
      </c>
      <c r="G44" s="308">
        <v>1</v>
      </c>
      <c r="H44" s="369">
        <v>0</v>
      </c>
      <c r="I44" s="369">
        <v>0</v>
      </c>
      <c r="J44" s="369">
        <v>0</v>
      </c>
      <c r="K44" s="369">
        <v>0</v>
      </c>
      <c r="L44" s="308">
        <v>1</v>
      </c>
      <c r="M44" s="369">
        <v>1</v>
      </c>
      <c r="N44" s="371">
        <v>1</v>
      </c>
      <c r="O44" s="308">
        <v>0</v>
      </c>
      <c r="P44" s="369">
        <v>1</v>
      </c>
      <c r="Q44" s="372">
        <v>1</v>
      </c>
      <c r="R44" s="400">
        <v>1</v>
      </c>
      <c r="S44" s="372">
        <v>1</v>
      </c>
      <c r="T44" s="307">
        <v>1</v>
      </c>
      <c r="U44" s="335" t="s">
        <v>1339</v>
      </c>
      <c r="V44" s="320" t="str">
        <f t="shared" si="6"/>
        <v/>
      </c>
      <c r="W44" s="320" t="str">
        <f t="shared" si="7"/>
        <v>ü</v>
      </c>
      <c r="X44" s="320" t="str">
        <f t="shared" si="8"/>
        <v/>
      </c>
      <c r="Y44" s="320" t="str">
        <f t="shared" si="9"/>
        <v/>
      </c>
    </row>
    <row r="45" spans="1:25" ht="27.75" customHeight="1">
      <c r="A45" s="307">
        <f t="shared" si="5"/>
        <v>36</v>
      </c>
      <c r="B45" s="370">
        <v>1</v>
      </c>
      <c r="C45" s="538"/>
      <c r="D45" s="597" t="s">
        <v>1628</v>
      </c>
      <c r="E45" s="598">
        <v>12580000</v>
      </c>
      <c r="F45" s="307" t="s">
        <v>1249</v>
      </c>
      <c r="G45" s="308">
        <v>1</v>
      </c>
      <c r="H45" s="369">
        <v>0</v>
      </c>
      <c r="I45" s="369">
        <v>0</v>
      </c>
      <c r="J45" s="369">
        <v>0</v>
      </c>
      <c r="K45" s="371">
        <v>0</v>
      </c>
      <c r="L45" s="308">
        <v>1</v>
      </c>
      <c r="M45" s="369">
        <v>1</v>
      </c>
      <c r="N45" s="371">
        <v>1</v>
      </c>
      <c r="O45" s="308">
        <v>0</v>
      </c>
      <c r="P45" s="369">
        <v>1</v>
      </c>
      <c r="Q45" s="371">
        <v>1</v>
      </c>
      <c r="R45" s="308">
        <v>0</v>
      </c>
      <c r="S45" s="372">
        <v>0</v>
      </c>
      <c r="T45" s="307">
        <v>0</v>
      </c>
      <c r="U45" s="335" t="s">
        <v>1246</v>
      </c>
      <c r="V45" s="320" t="str">
        <f t="shared" si="6"/>
        <v/>
      </c>
      <c r="W45" s="320" t="str">
        <f t="shared" si="7"/>
        <v/>
      </c>
      <c r="X45" s="320" t="str">
        <f t="shared" si="8"/>
        <v/>
      </c>
      <c r="Y45" s="320" t="str">
        <f t="shared" si="9"/>
        <v>ü</v>
      </c>
    </row>
    <row r="46" spans="1:25" ht="27.75" customHeight="1">
      <c r="A46" s="307">
        <f t="shared" si="5"/>
        <v>37</v>
      </c>
      <c r="B46" s="370">
        <v>1</v>
      </c>
      <c r="C46" s="538"/>
      <c r="D46" s="597" t="s">
        <v>1629</v>
      </c>
      <c r="E46" s="598">
        <v>1837000</v>
      </c>
      <c r="F46" s="307" t="s">
        <v>1249</v>
      </c>
      <c r="G46" s="308">
        <v>1</v>
      </c>
      <c r="H46" s="369">
        <v>0</v>
      </c>
      <c r="I46" s="369">
        <v>0</v>
      </c>
      <c r="J46" s="369">
        <v>0</v>
      </c>
      <c r="K46" s="371">
        <v>0</v>
      </c>
      <c r="L46" s="308">
        <v>1</v>
      </c>
      <c r="M46" s="369">
        <v>1</v>
      </c>
      <c r="N46" s="371">
        <v>1</v>
      </c>
      <c r="O46" s="308">
        <v>0</v>
      </c>
      <c r="P46" s="369">
        <v>1</v>
      </c>
      <c r="Q46" s="371">
        <v>1</v>
      </c>
      <c r="R46" s="308">
        <v>0</v>
      </c>
      <c r="S46" s="372">
        <v>0</v>
      </c>
      <c r="T46" s="307">
        <v>0</v>
      </c>
      <c r="U46" s="335" t="s">
        <v>1246</v>
      </c>
      <c r="V46" s="320" t="str">
        <f t="shared" si="6"/>
        <v/>
      </c>
      <c r="W46" s="320" t="str">
        <f t="shared" si="7"/>
        <v/>
      </c>
      <c r="X46" s="320" t="str">
        <f t="shared" si="8"/>
        <v/>
      </c>
      <c r="Y46" s="320" t="str">
        <f t="shared" si="9"/>
        <v>ü</v>
      </c>
    </row>
    <row r="47" spans="1:25" ht="27.75" customHeight="1">
      <c r="A47" s="307">
        <f t="shared" si="5"/>
        <v>38</v>
      </c>
      <c r="B47" s="370">
        <v>1</v>
      </c>
      <c r="C47" s="538"/>
      <c r="D47" s="597" t="s">
        <v>1630</v>
      </c>
      <c r="E47" s="598">
        <v>1690000</v>
      </c>
      <c r="F47" s="307" t="s">
        <v>1249</v>
      </c>
      <c r="G47" s="308">
        <v>1</v>
      </c>
      <c r="H47" s="369">
        <v>0</v>
      </c>
      <c r="I47" s="369">
        <v>0</v>
      </c>
      <c r="J47" s="369">
        <v>0</v>
      </c>
      <c r="K47" s="371">
        <v>0</v>
      </c>
      <c r="L47" s="308">
        <v>1</v>
      </c>
      <c r="M47" s="369">
        <v>1</v>
      </c>
      <c r="N47" s="371">
        <v>1</v>
      </c>
      <c r="O47" s="308">
        <v>0</v>
      </c>
      <c r="P47" s="369">
        <v>1</v>
      </c>
      <c r="Q47" s="371">
        <v>1</v>
      </c>
      <c r="R47" s="308">
        <v>0</v>
      </c>
      <c r="S47" s="372">
        <v>0</v>
      </c>
      <c r="T47" s="307">
        <v>0</v>
      </c>
      <c r="U47" s="335" t="s">
        <v>1246</v>
      </c>
      <c r="V47" s="320" t="str">
        <f t="shared" si="6"/>
        <v/>
      </c>
      <c r="W47" s="320" t="str">
        <f t="shared" si="7"/>
        <v/>
      </c>
      <c r="X47" s="320" t="str">
        <f t="shared" si="8"/>
        <v/>
      </c>
      <c r="Y47" s="320" t="str">
        <f t="shared" si="9"/>
        <v>ü</v>
      </c>
    </row>
    <row r="48" spans="1:25" ht="27.75" customHeight="1">
      <c r="A48" s="307">
        <f t="shared" si="5"/>
        <v>39</v>
      </c>
      <c r="B48" s="370">
        <v>1</v>
      </c>
      <c r="C48" s="538"/>
      <c r="D48" s="597" t="s">
        <v>1631</v>
      </c>
      <c r="E48" s="598">
        <v>5533000</v>
      </c>
      <c r="F48" s="307" t="s">
        <v>1249</v>
      </c>
      <c r="G48" s="308">
        <v>1</v>
      </c>
      <c r="H48" s="369">
        <v>0</v>
      </c>
      <c r="I48" s="369">
        <v>0</v>
      </c>
      <c r="J48" s="369">
        <v>0</v>
      </c>
      <c r="K48" s="371">
        <v>0</v>
      </c>
      <c r="L48" s="308">
        <v>1</v>
      </c>
      <c r="M48" s="369">
        <v>1</v>
      </c>
      <c r="N48" s="371">
        <v>1</v>
      </c>
      <c r="O48" s="308">
        <v>0</v>
      </c>
      <c r="P48" s="369">
        <v>1</v>
      </c>
      <c r="Q48" s="371">
        <v>1</v>
      </c>
      <c r="R48" s="308">
        <v>0</v>
      </c>
      <c r="S48" s="372">
        <v>0</v>
      </c>
      <c r="T48" s="307">
        <v>0</v>
      </c>
      <c r="U48" s="335" t="s">
        <v>1246</v>
      </c>
      <c r="V48" s="320" t="str">
        <f t="shared" si="6"/>
        <v/>
      </c>
      <c r="W48" s="320" t="str">
        <f t="shared" si="7"/>
        <v/>
      </c>
      <c r="X48" s="320" t="str">
        <f t="shared" si="8"/>
        <v/>
      </c>
      <c r="Y48" s="320" t="str">
        <f t="shared" si="9"/>
        <v>ü</v>
      </c>
    </row>
    <row r="49" spans="1:25" ht="27.75" customHeight="1">
      <c r="A49" s="307"/>
      <c r="B49" s="370"/>
      <c r="C49" s="538"/>
      <c r="D49" s="599" t="s">
        <v>2057</v>
      </c>
      <c r="E49" s="600">
        <v>17268000</v>
      </c>
      <c r="F49" s="307"/>
      <c r="G49" s="308"/>
      <c r="H49" s="369"/>
      <c r="I49" s="369"/>
      <c r="J49" s="369"/>
      <c r="K49" s="371"/>
      <c r="L49" s="308"/>
      <c r="M49" s="369"/>
      <c r="N49" s="371"/>
      <c r="O49" s="308"/>
      <c r="P49" s="369"/>
      <c r="Q49" s="371"/>
      <c r="R49" s="308"/>
      <c r="S49" s="372"/>
      <c r="T49" s="307"/>
      <c r="U49" s="335"/>
      <c r="V49" s="320" t="str">
        <f t="shared" si="6"/>
        <v/>
      </c>
      <c r="W49" s="320" t="str">
        <f t="shared" si="7"/>
        <v/>
      </c>
      <c r="X49" s="320" t="str">
        <f t="shared" si="8"/>
        <v/>
      </c>
      <c r="Y49" s="320" t="str">
        <f t="shared" si="9"/>
        <v/>
      </c>
    </row>
    <row r="50" spans="1:25" ht="28.5">
      <c r="A50" s="307">
        <v>40</v>
      </c>
      <c r="B50" s="370">
        <v>1</v>
      </c>
      <c r="C50" s="538"/>
      <c r="D50" s="597" t="s">
        <v>2071</v>
      </c>
      <c r="E50" s="598">
        <v>2000000</v>
      </c>
      <c r="F50" s="307" t="s">
        <v>1250</v>
      </c>
      <c r="G50" s="308">
        <v>1</v>
      </c>
      <c r="H50" s="369">
        <v>1</v>
      </c>
      <c r="I50" s="369">
        <v>0</v>
      </c>
      <c r="J50" s="369">
        <v>0</v>
      </c>
      <c r="K50" s="369">
        <v>0</v>
      </c>
      <c r="L50" s="308">
        <v>1</v>
      </c>
      <c r="M50" s="369">
        <v>1</v>
      </c>
      <c r="N50" s="371">
        <v>1</v>
      </c>
      <c r="O50" s="308">
        <v>0</v>
      </c>
      <c r="P50" s="369">
        <v>1</v>
      </c>
      <c r="Q50" s="372">
        <v>1</v>
      </c>
      <c r="R50" s="400">
        <v>1</v>
      </c>
      <c r="S50" s="372">
        <v>1</v>
      </c>
      <c r="T50" s="307">
        <v>1</v>
      </c>
      <c r="U50" s="335" t="s">
        <v>1107</v>
      </c>
      <c r="V50" s="320" t="str">
        <f t="shared" si="6"/>
        <v>ü</v>
      </c>
      <c r="W50" s="320" t="str">
        <f t="shared" si="7"/>
        <v/>
      </c>
      <c r="X50" s="320" t="str">
        <f t="shared" si="8"/>
        <v/>
      </c>
      <c r="Y50" s="320" t="str">
        <f t="shared" si="9"/>
        <v/>
      </c>
    </row>
    <row r="51" spans="1:25" ht="27.75" customHeight="1">
      <c r="A51" s="307">
        <f t="shared" ref="A51:A63" si="10">A50+1</f>
        <v>41</v>
      </c>
      <c r="B51" s="370">
        <v>1</v>
      </c>
      <c r="C51" s="538"/>
      <c r="D51" s="597" t="s">
        <v>2072</v>
      </c>
      <c r="E51" s="598">
        <v>2000000</v>
      </c>
      <c r="F51" s="307" t="s">
        <v>1250</v>
      </c>
      <c r="G51" s="308">
        <v>1</v>
      </c>
      <c r="H51" s="369">
        <v>1</v>
      </c>
      <c r="I51" s="369">
        <v>0</v>
      </c>
      <c r="J51" s="369">
        <v>0</v>
      </c>
      <c r="K51" s="369">
        <v>0</v>
      </c>
      <c r="L51" s="308">
        <v>1</v>
      </c>
      <c r="M51" s="369">
        <v>1</v>
      </c>
      <c r="N51" s="371">
        <v>1</v>
      </c>
      <c r="O51" s="308">
        <v>0</v>
      </c>
      <c r="P51" s="369">
        <v>1</v>
      </c>
      <c r="Q51" s="372">
        <v>1</v>
      </c>
      <c r="R51" s="400">
        <v>1</v>
      </c>
      <c r="S51" s="372">
        <v>1</v>
      </c>
      <c r="T51" s="307">
        <v>1</v>
      </c>
      <c r="U51" s="335" t="s">
        <v>1107</v>
      </c>
      <c r="V51" s="320" t="str">
        <f t="shared" si="6"/>
        <v>ü</v>
      </c>
      <c r="W51" s="320" t="str">
        <f t="shared" si="7"/>
        <v/>
      </c>
      <c r="X51" s="320" t="str">
        <f t="shared" si="8"/>
        <v/>
      </c>
      <c r="Y51" s="320" t="str">
        <f t="shared" si="9"/>
        <v/>
      </c>
    </row>
    <row r="52" spans="1:25" ht="28.5">
      <c r="A52" s="307">
        <f t="shared" si="10"/>
        <v>42</v>
      </c>
      <c r="B52" s="370">
        <v>1</v>
      </c>
      <c r="C52" s="538"/>
      <c r="D52" s="597" t="s">
        <v>2073</v>
      </c>
      <c r="E52" s="598">
        <v>2200000</v>
      </c>
      <c r="F52" s="307" t="s">
        <v>1249</v>
      </c>
      <c r="G52" s="308">
        <v>1</v>
      </c>
      <c r="H52" s="369">
        <v>0</v>
      </c>
      <c r="I52" s="369">
        <v>0</v>
      </c>
      <c r="J52" s="369">
        <v>0</v>
      </c>
      <c r="K52" s="371">
        <v>0</v>
      </c>
      <c r="L52" s="308">
        <v>1</v>
      </c>
      <c r="M52" s="369">
        <v>1</v>
      </c>
      <c r="N52" s="371">
        <v>1</v>
      </c>
      <c r="O52" s="308">
        <v>0</v>
      </c>
      <c r="P52" s="369">
        <v>1</v>
      </c>
      <c r="Q52" s="371">
        <v>1</v>
      </c>
      <c r="R52" s="308">
        <v>0</v>
      </c>
      <c r="S52" s="372">
        <v>0</v>
      </c>
      <c r="T52" s="307">
        <v>0</v>
      </c>
      <c r="U52" s="335" t="s">
        <v>1246</v>
      </c>
      <c r="V52" s="320" t="str">
        <f t="shared" si="6"/>
        <v/>
      </c>
      <c r="W52" s="320" t="str">
        <f t="shared" si="7"/>
        <v/>
      </c>
      <c r="X52" s="320" t="str">
        <f t="shared" si="8"/>
        <v/>
      </c>
      <c r="Y52" s="320" t="str">
        <f t="shared" si="9"/>
        <v>ü</v>
      </c>
    </row>
    <row r="53" spans="1:25" ht="27.75" customHeight="1">
      <c r="A53" s="307">
        <f t="shared" si="10"/>
        <v>43</v>
      </c>
      <c r="B53" s="370">
        <v>1</v>
      </c>
      <c r="C53" s="538"/>
      <c r="D53" s="597" t="s">
        <v>2074</v>
      </c>
      <c r="E53" s="598">
        <v>500000</v>
      </c>
      <c r="F53" s="307" t="s">
        <v>1249</v>
      </c>
      <c r="G53" s="308">
        <v>1</v>
      </c>
      <c r="H53" s="369">
        <v>0</v>
      </c>
      <c r="I53" s="369">
        <v>0</v>
      </c>
      <c r="J53" s="369">
        <v>0</v>
      </c>
      <c r="K53" s="371">
        <v>0</v>
      </c>
      <c r="L53" s="308">
        <v>1</v>
      </c>
      <c r="M53" s="369">
        <v>1</v>
      </c>
      <c r="N53" s="371">
        <v>1</v>
      </c>
      <c r="O53" s="308">
        <v>0</v>
      </c>
      <c r="P53" s="369">
        <v>1</v>
      </c>
      <c r="Q53" s="371">
        <v>1</v>
      </c>
      <c r="R53" s="308">
        <v>0</v>
      </c>
      <c r="S53" s="372">
        <v>0</v>
      </c>
      <c r="T53" s="307">
        <v>0</v>
      </c>
      <c r="U53" s="335" t="s">
        <v>1246</v>
      </c>
      <c r="V53" s="320" t="str">
        <f t="shared" si="6"/>
        <v/>
      </c>
      <c r="W53" s="320" t="str">
        <f t="shared" si="7"/>
        <v/>
      </c>
      <c r="X53" s="320" t="str">
        <f t="shared" si="8"/>
        <v/>
      </c>
      <c r="Y53" s="320" t="str">
        <f t="shared" si="9"/>
        <v>ü</v>
      </c>
    </row>
    <row r="54" spans="1:25" ht="27.75" customHeight="1">
      <c r="A54" s="307">
        <f t="shared" si="10"/>
        <v>44</v>
      </c>
      <c r="B54" s="370">
        <v>1</v>
      </c>
      <c r="C54" s="538"/>
      <c r="D54" s="597" t="s">
        <v>2077</v>
      </c>
      <c r="E54" s="598">
        <v>950000</v>
      </c>
      <c r="F54" s="307" t="s">
        <v>1249</v>
      </c>
      <c r="G54" s="308">
        <v>1</v>
      </c>
      <c r="H54" s="369">
        <v>0</v>
      </c>
      <c r="I54" s="369">
        <v>0</v>
      </c>
      <c r="J54" s="369">
        <v>0</v>
      </c>
      <c r="K54" s="371">
        <v>0</v>
      </c>
      <c r="L54" s="308">
        <v>1</v>
      </c>
      <c r="M54" s="369">
        <v>1</v>
      </c>
      <c r="N54" s="371">
        <v>1</v>
      </c>
      <c r="O54" s="308">
        <v>0</v>
      </c>
      <c r="P54" s="369">
        <v>1</v>
      </c>
      <c r="Q54" s="371">
        <v>1</v>
      </c>
      <c r="R54" s="308">
        <v>0</v>
      </c>
      <c r="S54" s="372">
        <v>0</v>
      </c>
      <c r="T54" s="307">
        <v>0</v>
      </c>
      <c r="U54" s="335" t="s">
        <v>1756</v>
      </c>
      <c r="V54" s="320" t="str">
        <f t="shared" si="6"/>
        <v/>
      </c>
      <c r="W54" s="320" t="str">
        <f t="shared" si="7"/>
        <v/>
      </c>
      <c r="X54" s="320" t="str">
        <f t="shared" si="8"/>
        <v/>
      </c>
      <c r="Y54" s="320" t="str">
        <f t="shared" si="9"/>
        <v>ü</v>
      </c>
    </row>
    <row r="55" spans="1:25" ht="27.75" customHeight="1">
      <c r="A55" s="307">
        <f t="shared" si="10"/>
        <v>45</v>
      </c>
      <c r="B55" s="370">
        <v>1</v>
      </c>
      <c r="C55" s="538"/>
      <c r="D55" s="597" t="s">
        <v>2078</v>
      </c>
      <c r="E55" s="598">
        <v>500000</v>
      </c>
      <c r="F55" s="307" t="s">
        <v>1249</v>
      </c>
      <c r="G55" s="308">
        <v>1</v>
      </c>
      <c r="H55" s="369">
        <v>0</v>
      </c>
      <c r="I55" s="369">
        <v>0</v>
      </c>
      <c r="J55" s="369">
        <v>0</v>
      </c>
      <c r="K55" s="371">
        <v>0</v>
      </c>
      <c r="L55" s="308">
        <v>1</v>
      </c>
      <c r="M55" s="369">
        <v>1</v>
      </c>
      <c r="N55" s="371">
        <v>1</v>
      </c>
      <c r="O55" s="308">
        <v>0</v>
      </c>
      <c r="P55" s="369">
        <v>1</v>
      </c>
      <c r="Q55" s="371">
        <v>1</v>
      </c>
      <c r="R55" s="308">
        <v>0</v>
      </c>
      <c r="S55" s="372">
        <v>0</v>
      </c>
      <c r="T55" s="307">
        <v>0</v>
      </c>
      <c r="U55" s="335" t="s">
        <v>1246</v>
      </c>
      <c r="V55" s="320" t="str">
        <f t="shared" si="6"/>
        <v/>
      </c>
      <c r="W55" s="320" t="str">
        <f t="shared" si="7"/>
        <v/>
      </c>
      <c r="X55" s="320" t="str">
        <f t="shared" si="8"/>
        <v/>
      </c>
      <c r="Y55" s="320" t="str">
        <f t="shared" si="9"/>
        <v>ü</v>
      </c>
    </row>
    <row r="56" spans="1:25" ht="27.75" customHeight="1">
      <c r="A56" s="307">
        <f t="shared" si="10"/>
        <v>46</v>
      </c>
      <c r="B56" s="370">
        <v>1</v>
      </c>
      <c r="C56" s="538"/>
      <c r="D56" s="597" t="s">
        <v>1104</v>
      </c>
      <c r="E56" s="598">
        <v>1750000</v>
      </c>
      <c r="F56" s="307" t="s">
        <v>1250</v>
      </c>
      <c r="G56" s="308">
        <v>1</v>
      </c>
      <c r="H56" s="369">
        <v>1</v>
      </c>
      <c r="I56" s="369">
        <v>0</v>
      </c>
      <c r="J56" s="369">
        <v>0</v>
      </c>
      <c r="K56" s="369">
        <v>0</v>
      </c>
      <c r="L56" s="308">
        <v>1</v>
      </c>
      <c r="M56" s="369">
        <v>1</v>
      </c>
      <c r="N56" s="371">
        <v>1</v>
      </c>
      <c r="O56" s="308">
        <v>0</v>
      </c>
      <c r="P56" s="369">
        <v>1</v>
      </c>
      <c r="Q56" s="372">
        <v>1</v>
      </c>
      <c r="R56" s="400">
        <v>1</v>
      </c>
      <c r="S56" s="372">
        <v>1</v>
      </c>
      <c r="T56" s="307">
        <v>1</v>
      </c>
      <c r="U56" s="335" t="s">
        <v>2033</v>
      </c>
      <c r="V56" s="320" t="str">
        <f t="shared" si="6"/>
        <v>ü</v>
      </c>
      <c r="W56" s="320" t="str">
        <f t="shared" si="7"/>
        <v/>
      </c>
      <c r="X56" s="320" t="str">
        <f t="shared" si="8"/>
        <v/>
      </c>
      <c r="Y56" s="320" t="str">
        <f t="shared" si="9"/>
        <v/>
      </c>
    </row>
    <row r="57" spans="1:25" ht="27.75" customHeight="1">
      <c r="A57" s="307">
        <f t="shared" si="10"/>
        <v>47</v>
      </c>
      <c r="B57" s="370">
        <v>1</v>
      </c>
      <c r="C57" s="538"/>
      <c r="D57" s="597" t="s">
        <v>2070</v>
      </c>
      <c r="E57" s="598">
        <v>2560000</v>
      </c>
      <c r="F57" s="307" t="s">
        <v>1250</v>
      </c>
      <c r="G57" s="308">
        <v>1</v>
      </c>
      <c r="H57" s="369">
        <v>1</v>
      </c>
      <c r="I57" s="369">
        <v>0</v>
      </c>
      <c r="J57" s="369">
        <v>0</v>
      </c>
      <c r="K57" s="369">
        <v>0</v>
      </c>
      <c r="L57" s="308">
        <v>1</v>
      </c>
      <c r="M57" s="369">
        <v>1</v>
      </c>
      <c r="N57" s="371">
        <v>1</v>
      </c>
      <c r="O57" s="308">
        <v>0</v>
      </c>
      <c r="P57" s="369">
        <v>1</v>
      </c>
      <c r="Q57" s="372">
        <v>1</v>
      </c>
      <c r="R57" s="400">
        <v>1</v>
      </c>
      <c r="S57" s="372">
        <v>1</v>
      </c>
      <c r="T57" s="307">
        <v>1</v>
      </c>
      <c r="U57" s="335" t="s">
        <v>2033</v>
      </c>
      <c r="V57" s="320" t="str">
        <f t="shared" si="6"/>
        <v>ü</v>
      </c>
      <c r="W57" s="320" t="str">
        <f t="shared" si="7"/>
        <v/>
      </c>
      <c r="X57" s="320" t="str">
        <f t="shared" si="8"/>
        <v/>
      </c>
      <c r="Y57" s="320" t="str">
        <f t="shared" si="9"/>
        <v/>
      </c>
    </row>
    <row r="58" spans="1:25" ht="27.75" customHeight="1">
      <c r="A58" s="307">
        <f t="shared" si="10"/>
        <v>48</v>
      </c>
      <c r="B58" s="370">
        <v>1</v>
      </c>
      <c r="C58" s="538"/>
      <c r="D58" s="597" t="s">
        <v>2079</v>
      </c>
      <c r="E58" s="598">
        <v>1750000</v>
      </c>
      <c r="F58" s="307" t="s">
        <v>1250</v>
      </c>
      <c r="G58" s="308">
        <v>1</v>
      </c>
      <c r="H58" s="369">
        <v>1</v>
      </c>
      <c r="I58" s="369">
        <v>0</v>
      </c>
      <c r="J58" s="369">
        <v>0</v>
      </c>
      <c r="K58" s="369">
        <v>0</v>
      </c>
      <c r="L58" s="308">
        <v>1</v>
      </c>
      <c r="M58" s="369">
        <v>1</v>
      </c>
      <c r="N58" s="371">
        <v>1</v>
      </c>
      <c r="O58" s="308">
        <v>0</v>
      </c>
      <c r="P58" s="369">
        <v>1</v>
      </c>
      <c r="Q58" s="372">
        <v>1</v>
      </c>
      <c r="R58" s="400">
        <v>1</v>
      </c>
      <c r="S58" s="372">
        <v>1</v>
      </c>
      <c r="T58" s="307">
        <v>1</v>
      </c>
      <c r="U58" s="335" t="s">
        <v>2033</v>
      </c>
      <c r="V58" s="320" t="str">
        <f t="shared" si="6"/>
        <v>ü</v>
      </c>
      <c r="W58" s="320" t="str">
        <f t="shared" si="7"/>
        <v/>
      </c>
      <c r="X58" s="320" t="str">
        <f t="shared" si="8"/>
        <v/>
      </c>
      <c r="Y58" s="320" t="str">
        <f t="shared" si="9"/>
        <v/>
      </c>
    </row>
    <row r="59" spans="1:25" ht="27.75" customHeight="1">
      <c r="A59" s="307">
        <f t="shared" si="10"/>
        <v>49</v>
      </c>
      <c r="B59" s="370">
        <v>1</v>
      </c>
      <c r="C59" s="538"/>
      <c r="D59" s="597" t="s">
        <v>2080</v>
      </c>
      <c r="E59" s="598">
        <v>1500000</v>
      </c>
      <c r="F59" s="307" t="s">
        <v>1249</v>
      </c>
      <c r="G59" s="308">
        <v>1</v>
      </c>
      <c r="H59" s="369">
        <v>0</v>
      </c>
      <c r="I59" s="369">
        <v>0</v>
      </c>
      <c r="J59" s="369">
        <v>0</v>
      </c>
      <c r="K59" s="371">
        <v>0</v>
      </c>
      <c r="L59" s="308">
        <v>1</v>
      </c>
      <c r="M59" s="369">
        <v>1</v>
      </c>
      <c r="N59" s="371">
        <v>1</v>
      </c>
      <c r="O59" s="308">
        <v>0</v>
      </c>
      <c r="P59" s="369">
        <v>1</v>
      </c>
      <c r="Q59" s="371">
        <v>1</v>
      </c>
      <c r="R59" s="308">
        <v>0</v>
      </c>
      <c r="S59" s="372">
        <v>0</v>
      </c>
      <c r="T59" s="307">
        <v>0</v>
      </c>
      <c r="U59" s="335" t="s">
        <v>186</v>
      </c>
      <c r="V59" s="320" t="str">
        <f t="shared" si="6"/>
        <v/>
      </c>
      <c r="W59" s="320" t="str">
        <f t="shared" si="7"/>
        <v/>
      </c>
      <c r="X59" s="320" t="str">
        <f t="shared" si="8"/>
        <v/>
      </c>
      <c r="Y59" s="320" t="str">
        <f t="shared" si="9"/>
        <v>ü</v>
      </c>
    </row>
    <row r="60" spans="1:25" ht="27.75" customHeight="1">
      <c r="A60" s="307">
        <f t="shared" si="10"/>
        <v>50</v>
      </c>
      <c r="B60" s="370">
        <v>1</v>
      </c>
      <c r="C60" s="538"/>
      <c r="D60" s="597" t="s">
        <v>2075</v>
      </c>
      <c r="E60" s="598">
        <v>630000</v>
      </c>
      <c r="F60" s="307" t="s">
        <v>1250</v>
      </c>
      <c r="G60" s="308">
        <v>1</v>
      </c>
      <c r="H60" s="369">
        <v>1</v>
      </c>
      <c r="I60" s="369">
        <v>0</v>
      </c>
      <c r="J60" s="369">
        <v>0</v>
      </c>
      <c r="K60" s="369">
        <v>0</v>
      </c>
      <c r="L60" s="308">
        <v>1</v>
      </c>
      <c r="M60" s="369">
        <v>1</v>
      </c>
      <c r="N60" s="371">
        <v>1</v>
      </c>
      <c r="O60" s="308">
        <v>0</v>
      </c>
      <c r="P60" s="369">
        <v>1</v>
      </c>
      <c r="Q60" s="372">
        <v>1</v>
      </c>
      <c r="R60" s="400">
        <v>1</v>
      </c>
      <c r="S60" s="372">
        <v>1</v>
      </c>
      <c r="T60" s="307">
        <v>1</v>
      </c>
      <c r="U60" s="335" t="s">
        <v>2039</v>
      </c>
      <c r="V60" s="320" t="str">
        <f t="shared" si="6"/>
        <v>ü</v>
      </c>
      <c r="W60" s="320" t="str">
        <f t="shared" si="7"/>
        <v/>
      </c>
      <c r="X60" s="320" t="str">
        <f t="shared" si="8"/>
        <v/>
      </c>
      <c r="Y60" s="320" t="str">
        <f t="shared" si="9"/>
        <v/>
      </c>
    </row>
    <row r="61" spans="1:25" ht="27.75" customHeight="1">
      <c r="A61" s="307">
        <f t="shared" si="10"/>
        <v>51</v>
      </c>
      <c r="B61" s="370">
        <v>1</v>
      </c>
      <c r="C61" s="538"/>
      <c r="D61" s="597" t="s">
        <v>2076</v>
      </c>
      <c r="E61" s="598">
        <v>732500</v>
      </c>
      <c r="F61" s="307" t="s">
        <v>1250</v>
      </c>
      <c r="G61" s="308">
        <v>1</v>
      </c>
      <c r="H61" s="369">
        <v>1</v>
      </c>
      <c r="I61" s="369">
        <v>0</v>
      </c>
      <c r="J61" s="369">
        <v>0</v>
      </c>
      <c r="K61" s="369">
        <v>0</v>
      </c>
      <c r="L61" s="308">
        <v>1</v>
      </c>
      <c r="M61" s="369">
        <v>1</v>
      </c>
      <c r="N61" s="371">
        <v>1</v>
      </c>
      <c r="O61" s="308">
        <v>0</v>
      </c>
      <c r="P61" s="369">
        <v>1</v>
      </c>
      <c r="Q61" s="372">
        <v>1</v>
      </c>
      <c r="R61" s="400">
        <v>1</v>
      </c>
      <c r="S61" s="372">
        <v>1</v>
      </c>
      <c r="T61" s="307">
        <v>1</v>
      </c>
      <c r="U61" s="335" t="s">
        <v>2039</v>
      </c>
      <c r="V61" s="320" t="str">
        <f t="shared" si="6"/>
        <v>ü</v>
      </c>
      <c r="W61" s="320" t="str">
        <f t="shared" si="7"/>
        <v/>
      </c>
      <c r="X61" s="320" t="str">
        <f t="shared" si="8"/>
        <v/>
      </c>
      <c r="Y61" s="320" t="str">
        <f t="shared" si="9"/>
        <v/>
      </c>
    </row>
    <row r="62" spans="1:25" ht="27.75" customHeight="1">
      <c r="A62" s="307">
        <f t="shared" si="10"/>
        <v>52</v>
      </c>
      <c r="B62" s="370">
        <v>1</v>
      </c>
      <c r="C62" s="538"/>
      <c r="D62" s="597" t="s">
        <v>2060</v>
      </c>
      <c r="E62" s="598">
        <v>2000000</v>
      </c>
      <c r="F62" s="307" t="s">
        <v>1249</v>
      </c>
      <c r="G62" s="308">
        <v>1</v>
      </c>
      <c r="H62" s="369">
        <v>0</v>
      </c>
      <c r="I62" s="369">
        <v>0</v>
      </c>
      <c r="J62" s="369">
        <v>0</v>
      </c>
      <c r="K62" s="371">
        <v>0</v>
      </c>
      <c r="L62" s="308">
        <v>1</v>
      </c>
      <c r="M62" s="369">
        <v>1</v>
      </c>
      <c r="N62" s="371">
        <v>1</v>
      </c>
      <c r="O62" s="308">
        <v>0</v>
      </c>
      <c r="P62" s="369">
        <v>1</v>
      </c>
      <c r="Q62" s="371">
        <v>1</v>
      </c>
      <c r="R62" s="308">
        <v>0</v>
      </c>
      <c r="S62" s="372">
        <v>0</v>
      </c>
      <c r="T62" s="307">
        <v>0</v>
      </c>
      <c r="U62" s="335" t="s">
        <v>1245</v>
      </c>
      <c r="V62" s="320" t="str">
        <f t="shared" si="6"/>
        <v/>
      </c>
      <c r="W62" s="320" t="str">
        <f t="shared" si="7"/>
        <v/>
      </c>
      <c r="X62" s="320" t="str">
        <f t="shared" si="8"/>
        <v/>
      </c>
      <c r="Y62" s="320" t="str">
        <f t="shared" si="9"/>
        <v>ü</v>
      </c>
    </row>
    <row r="63" spans="1:25" ht="27.75" customHeight="1">
      <c r="A63" s="307">
        <f t="shared" si="10"/>
        <v>53</v>
      </c>
      <c r="B63" s="370">
        <v>1</v>
      </c>
      <c r="C63" s="538"/>
      <c r="D63" s="601" t="s">
        <v>2061</v>
      </c>
      <c r="E63" s="602">
        <v>2529700</v>
      </c>
      <c r="F63" s="603" t="s">
        <v>1249</v>
      </c>
      <c r="G63" s="605">
        <v>0</v>
      </c>
      <c r="H63" s="605">
        <v>0</v>
      </c>
      <c r="I63" s="605">
        <v>0</v>
      </c>
      <c r="J63" s="605">
        <v>0</v>
      </c>
      <c r="K63" s="607">
        <v>0</v>
      </c>
      <c r="L63" s="610">
        <v>0</v>
      </c>
      <c r="M63" s="605">
        <v>0</v>
      </c>
      <c r="N63" s="607">
        <v>0</v>
      </c>
      <c r="O63" s="610">
        <v>0</v>
      </c>
      <c r="P63" s="605">
        <v>0</v>
      </c>
      <c r="Q63" s="607">
        <v>0</v>
      </c>
      <c r="R63" s="610">
        <v>0</v>
      </c>
      <c r="S63" s="607">
        <v>0</v>
      </c>
      <c r="T63" s="603">
        <v>0</v>
      </c>
      <c r="U63" s="608" t="s">
        <v>1029</v>
      </c>
      <c r="V63" s="320" t="str">
        <f t="shared" si="6"/>
        <v/>
      </c>
      <c r="W63" s="320" t="str">
        <f t="shared" si="7"/>
        <v/>
      </c>
      <c r="X63" s="320" t="str">
        <f t="shared" si="8"/>
        <v/>
      </c>
      <c r="Y63" s="320" t="str">
        <f t="shared" si="9"/>
        <v>ü</v>
      </c>
    </row>
    <row r="64" spans="1:25" ht="27.75" customHeight="1">
      <c r="A64" s="307"/>
      <c r="B64" s="370"/>
      <c r="C64" s="538"/>
      <c r="D64" s="599" t="s">
        <v>2062</v>
      </c>
      <c r="E64" s="600">
        <v>18453000</v>
      </c>
      <c r="F64" s="307"/>
      <c r="G64" s="308"/>
      <c r="H64" s="369"/>
      <c r="I64" s="369"/>
      <c r="J64" s="369"/>
      <c r="K64" s="371"/>
      <c r="L64" s="308"/>
      <c r="M64" s="369"/>
      <c r="N64" s="371"/>
      <c r="O64" s="308"/>
      <c r="P64" s="369"/>
      <c r="Q64" s="371"/>
      <c r="R64" s="308"/>
      <c r="S64" s="372"/>
      <c r="T64" s="307"/>
      <c r="U64" s="335"/>
      <c r="V64" s="320" t="str">
        <f t="shared" si="6"/>
        <v/>
      </c>
      <c r="W64" s="320" t="str">
        <f t="shared" si="7"/>
        <v/>
      </c>
      <c r="X64" s="320" t="str">
        <f t="shared" si="8"/>
        <v/>
      </c>
      <c r="Y64" s="320" t="str">
        <f t="shared" si="9"/>
        <v/>
      </c>
    </row>
    <row r="65" spans="1:25" ht="27.75" customHeight="1">
      <c r="A65" s="307">
        <v>54</v>
      </c>
      <c r="B65" s="370">
        <v>1</v>
      </c>
      <c r="C65" s="538"/>
      <c r="D65" s="597" t="s">
        <v>1706</v>
      </c>
      <c r="E65" s="598">
        <v>4500000</v>
      </c>
      <c r="F65" s="307" t="s">
        <v>1249</v>
      </c>
      <c r="G65" s="308">
        <v>1</v>
      </c>
      <c r="H65" s="369">
        <v>0</v>
      </c>
      <c r="I65" s="369">
        <v>0</v>
      </c>
      <c r="J65" s="369">
        <v>0</v>
      </c>
      <c r="K65" s="371">
        <v>0</v>
      </c>
      <c r="L65" s="308">
        <v>1</v>
      </c>
      <c r="M65" s="369">
        <v>1</v>
      </c>
      <c r="N65" s="371">
        <v>1</v>
      </c>
      <c r="O65" s="308">
        <v>0</v>
      </c>
      <c r="P65" s="369">
        <v>1</v>
      </c>
      <c r="Q65" s="371">
        <v>1</v>
      </c>
      <c r="R65" s="308">
        <v>0</v>
      </c>
      <c r="S65" s="372">
        <v>0</v>
      </c>
      <c r="T65" s="307">
        <v>0</v>
      </c>
      <c r="U65" s="335" t="s">
        <v>1246</v>
      </c>
      <c r="V65" s="320" t="str">
        <f t="shared" si="6"/>
        <v/>
      </c>
      <c r="W65" s="320" t="str">
        <f t="shared" si="7"/>
        <v/>
      </c>
      <c r="X65" s="320" t="str">
        <f t="shared" si="8"/>
        <v/>
      </c>
      <c r="Y65" s="320" t="str">
        <f t="shared" si="9"/>
        <v>ü</v>
      </c>
    </row>
    <row r="66" spans="1:25" ht="27.75" customHeight="1">
      <c r="A66" s="307">
        <f t="shared" ref="A66:A71" si="11">A65+1</f>
        <v>55</v>
      </c>
      <c r="B66" s="370">
        <v>1</v>
      </c>
      <c r="C66" s="538"/>
      <c r="D66" s="597" t="s">
        <v>1707</v>
      </c>
      <c r="E66" s="598">
        <v>7353000</v>
      </c>
      <c r="F66" s="307" t="s">
        <v>1248</v>
      </c>
      <c r="G66" s="308">
        <v>1</v>
      </c>
      <c r="H66" s="369">
        <v>0</v>
      </c>
      <c r="I66" s="369">
        <v>0</v>
      </c>
      <c r="J66" s="369">
        <v>0</v>
      </c>
      <c r="K66" s="369">
        <v>0</v>
      </c>
      <c r="L66" s="308">
        <v>1</v>
      </c>
      <c r="M66" s="369">
        <v>1</v>
      </c>
      <c r="N66" s="371">
        <v>0</v>
      </c>
      <c r="O66" s="308">
        <v>0</v>
      </c>
      <c r="P66" s="369">
        <v>1</v>
      </c>
      <c r="Q66" s="372">
        <v>1</v>
      </c>
      <c r="R66" s="308">
        <v>0</v>
      </c>
      <c r="S66" s="372">
        <v>0</v>
      </c>
      <c r="T66" s="307">
        <v>0</v>
      </c>
      <c r="U66" s="335" t="s">
        <v>2117</v>
      </c>
      <c r="V66" s="320" t="str">
        <f t="shared" si="6"/>
        <v/>
      </c>
      <c r="W66" s="320" t="str">
        <f t="shared" si="7"/>
        <v>ü</v>
      </c>
      <c r="X66" s="320" t="str">
        <f t="shared" si="8"/>
        <v/>
      </c>
      <c r="Y66" s="320" t="str">
        <f t="shared" si="9"/>
        <v/>
      </c>
    </row>
    <row r="67" spans="1:25" ht="27.75" customHeight="1">
      <c r="A67" s="307">
        <f t="shared" si="11"/>
        <v>56</v>
      </c>
      <c r="B67" s="370">
        <v>1</v>
      </c>
      <c r="C67" s="538"/>
      <c r="D67" s="597" t="s">
        <v>1713</v>
      </c>
      <c r="E67" s="598">
        <v>5000000</v>
      </c>
      <c r="F67" s="307" t="s">
        <v>1249</v>
      </c>
      <c r="G67" s="308">
        <v>1</v>
      </c>
      <c r="H67" s="369">
        <v>0</v>
      </c>
      <c r="I67" s="369">
        <v>0</v>
      </c>
      <c r="J67" s="369">
        <v>0</v>
      </c>
      <c r="K67" s="371">
        <v>0</v>
      </c>
      <c r="L67" s="308">
        <v>1</v>
      </c>
      <c r="M67" s="369">
        <v>1</v>
      </c>
      <c r="N67" s="371">
        <v>1</v>
      </c>
      <c r="O67" s="308">
        <v>0</v>
      </c>
      <c r="P67" s="369">
        <v>1</v>
      </c>
      <c r="Q67" s="371">
        <v>1</v>
      </c>
      <c r="R67" s="308">
        <v>0</v>
      </c>
      <c r="S67" s="372">
        <v>0</v>
      </c>
      <c r="T67" s="307">
        <v>0</v>
      </c>
      <c r="U67" s="335" t="s">
        <v>863</v>
      </c>
      <c r="V67" s="320" t="str">
        <f t="shared" si="6"/>
        <v/>
      </c>
      <c r="W67" s="320" t="str">
        <f t="shared" si="7"/>
        <v/>
      </c>
      <c r="X67" s="320" t="str">
        <f t="shared" si="8"/>
        <v/>
      </c>
      <c r="Y67" s="320" t="str">
        <f t="shared" si="9"/>
        <v>ü</v>
      </c>
    </row>
    <row r="68" spans="1:25" ht="27.75" customHeight="1">
      <c r="A68" s="307">
        <f t="shared" si="11"/>
        <v>57</v>
      </c>
      <c r="B68" s="370">
        <v>1</v>
      </c>
      <c r="C68" s="538"/>
      <c r="D68" s="597" t="s">
        <v>1708</v>
      </c>
      <c r="E68" s="598">
        <v>1600000</v>
      </c>
      <c r="F68" s="307" t="s">
        <v>1249</v>
      </c>
      <c r="G68" s="308">
        <v>1</v>
      </c>
      <c r="H68" s="369">
        <v>0</v>
      </c>
      <c r="I68" s="369">
        <v>0</v>
      </c>
      <c r="J68" s="369">
        <v>0</v>
      </c>
      <c r="K68" s="371">
        <v>0</v>
      </c>
      <c r="L68" s="308">
        <v>1</v>
      </c>
      <c r="M68" s="369">
        <v>1</v>
      </c>
      <c r="N68" s="371">
        <v>1</v>
      </c>
      <c r="O68" s="308">
        <v>0</v>
      </c>
      <c r="P68" s="369">
        <v>1</v>
      </c>
      <c r="Q68" s="371">
        <v>1</v>
      </c>
      <c r="R68" s="308">
        <v>0</v>
      </c>
      <c r="S68" s="372">
        <v>0</v>
      </c>
      <c r="T68" s="307">
        <v>0</v>
      </c>
      <c r="U68" s="335" t="s">
        <v>1246</v>
      </c>
      <c r="V68" s="320" t="str">
        <f t="shared" si="6"/>
        <v/>
      </c>
      <c r="W68" s="320" t="str">
        <f t="shared" si="7"/>
        <v/>
      </c>
      <c r="X68" s="320" t="str">
        <f t="shared" si="8"/>
        <v/>
      </c>
      <c r="Y68" s="320" t="str">
        <f t="shared" si="9"/>
        <v>ü</v>
      </c>
    </row>
    <row r="69" spans="1:25" ht="27.75" customHeight="1">
      <c r="A69" s="307">
        <f t="shared" si="11"/>
        <v>58</v>
      </c>
      <c r="B69" s="370">
        <v>1</v>
      </c>
      <c r="C69" s="538"/>
      <c r="D69" s="597" t="s">
        <v>2063</v>
      </c>
      <c r="E69" s="598">
        <v>840000</v>
      </c>
      <c r="F69" s="307" t="s">
        <v>1248</v>
      </c>
      <c r="G69" s="308">
        <v>1</v>
      </c>
      <c r="H69" s="369">
        <v>0</v>
      </c>
      <c r="I69" s="369">
        <v>0</v>
      </c>
      <c r="J69" s="369">
        <v>0</v>
      </c>
      <c r="K69" s="369">
        <v>0</v>
      </c>
      <c r="L69" s="308">
        <v>1</v>
      </c>
      <c r="M69" s="369">
        <v>1</v>
      </c>
      <c r="N69" s="371">
        <v>0</v>
      </c>
      <c r="O69" s="308">
        <v>0</v>
      </c>
      <c r="P69" s="369">
        <v>1</v>
      </c>
      <c r="Q69" s="372">
        <v>1</v>
      </c>
      <c r="R69" s="308">
        <v>0</v>
      </c>
      <c r="S69" s="372">
        <v>0</v>
      </c>
      <c r="T69" s="307">
        <v>0</v>
      </c>
      <c r="U69" s="335" t="s">
        <v>2118</v>
      </c>
      <c r="V69" s="320" t="str">
        <f t="shared" si="6"/>
        <v/>
      </c>
      <c r="W69" s="320" t="str">
        <f t="shared" si="7"/>
        <v>ü</v>
      </c>
      <c r="X69" s="320" t="str">
        <f t="shared" si="8"/>
        <v/>
      </c>
      <c r="Y69" s="320" t="str">
        <f t="shared" si="9"/>
        <v/>
      </c>
    </row>
    <row r="70" spans="1:25" ht="27.75" customHeight="1">
      <c r="A70" s="307">
        <f t="shared" si="11"/>
        <v>59</v>
      </c>
      <c r="B70" s="370">
        <v>1</v>
      </c>
      <c r="C70" s="538"/>
      <c r="D70" s="597" t="s">
        <v>2066</v>
      </c>
      <c r="E70" s="598">
        <v>500000</v>
      </c>
      <c r="F70" s="307" t="s">
        <v>1249</v>
      </c>
      <c r="G70" s="308">
        <v>1</v>
      </c>
      <c r="H70" s="369">
        <v>0</v>
      </c>
      <c r="I70" s="369">
        <v>0</v>
      </c>
      <c r="J70" s="369">
        <v>0</v>
      </c>
      <c r="K70" s="371">
        <v>0</v>
      </c>
      <c r="L70" s="308">
        <v>1</v>
      </c>
      <c r="M70" s="369">
        <v>1</v>
      </c>
      <c r="N70" s="371">
        <v>1</v>
      </c>
      <c r="O70" s="308">
        <v>0</v>
      </c>
      <c r="P70" s="369">
        <v>1</v>
      </c>
      <c r="Q70" s="371">
        <v>1</v>
      </c>
      <c r="R70" s="308">
        <v>0</v>
      </c>
      <c r="S70" s="372">
        <v>0</v>
      </c>
      <c r="T70" s="307">
        <v>0</v>
      </c>
      <c r="U70" s="335" t="s">
        <v>1245</v>
      </c>
      <c r="V70" s="320" t="str">
        <f t="shared" si="6"/>
        <v/>
      </c>
      <c r="W70" s="320" t="str">
        <f t="shared" si="7"/>
        <v/>
      </c>
      <c r="X70" s="320" t="str">
        <f t="shared" si="8"/>
        <v/>
      </c>
      <c r="Y70" s="320" t="str">
        <f t="shared" si="9"/>
        <v>ü</v>
      </c>
    </row>
    <row r="71" spans="1:25" ht="27.75" customHeight="1">
      <c r="A71" s="307">
        <f t="shared" si="11"/>
        <v>60</v>
      </c>
      <c r="B71" s="370">
        <v>1</v>
      </c>
      <c r="C71" s="538"/>
      <c r="D71" s="597" t="s">
        <v>2067</v>
      </c>
      <c r="E71" s="598">
        <v>150000</v>
      </c>
      <c r="F71" s="307" t="s">
        <v>1249</v>
      </c>
      <c r="G71" s="308">
        <v>1</v>
      </c>
      <c r="H71" s="369">
        <v>0</v>
      </c>
      <c r="I71" s="369">
        <v>0</v>
      </c>
      <c r="J71" s="369">
        <v>0</v>
      </c>
      <c r="K71" s="371">
        <v>0</v>
      </c>
      <c r="L71" s="308">
        <v>1</v>
      </c>
      <c r="M71" s="369">
        <v>1</v>
      </c>
      <c r="N71" s="371">
        <v>1</v>
      </c>
      <c r="O71" s="308">
        <v>0</v>
      </c>
      <c r="P71" s="369">
        <v>1</v>
      </c>
      <c r="Q71" s="371">
        <v>1</v>
      </c>
      <c r="R71" s="308">
        <v>0</v>
      </c>
      <c r="S71" s="372">
        <v>0</v>
      </c>
      <c r="T71" s="307">
        <v>0</v>
      </c>
      <c r="U71" s="335" t="s">
        <v>1245</v>
      </c>
      <c r="V71" s="320" t="str">
        <f t="shared" si="6"/>
        <v/>
      </c>
      <c r="W71" s="320" t="str">
        <f t="shared" si="7"/>
        <v/>
      </c>
      <c r="X71" s="320" t="str">
        <f t="shared" si="8"/>
        <v/>
      </c>
      <c r="Y71" s="320" t="str">
        <f t="shared" si="9"/>
        <v>ü</v>
      </c>
    </row>
    <row r="72" spans="1:25" ht="28.5">
      <c r="A72" s="307"/>
      <c r="B72" s="307"/>
      <c r="C72" s="538" t="s">
        <v>2068</v>
      </c>
      <c r="D72" s="599" t="s">
        <v>2069</v>
      </c>
      <c r="E72" s="600">
        <v>25520000</v>
      </c>
      <c r="F72" s="307"/>
      <c r="G72" s="308"/>
      <c r="H72" s="369"/>
      <c r="I72" s="369"/>
      <c r="J72" s="369"/>
      <c r="K72" s="371"/>
      <c r="L72" s="308"/>
      <c r="M72" s="369"/>
      <c r="N72" s="371"/>
      <c r="O72" s="308"/>
      <c r="P72" s="369"/>
      <c r="Q72" s="371"/>
      <c r="R72" s="308"/>
      <c r="S72" s="372"/>
      <c r="T72" s="307"/>
      <c r="U72" s="335"/>
      <c r="V72" s="320" t="str">
        <f t="shared" ref="V72:V103" si="12">IF($F72="Y",$Z$4,"")</f>
        <v/>
      </c>
      <c r="W72" s="320" t="str">
        <f t="shared" ref="W72:W103" si="13">IF(F72="F",$Z$4,"")</f>
        <v/>
      </c>
      <c r="X72" s="320" t="str">
        <f t="shared" ref="X72:X103" si="14">IF(F72="L",$Z$4,"")</f>
        <v/>
      </c>
      <c r="Y72" s="320" t="str">
        <f t="shared" ref="Y72:Y103" si="15">IF(F72="N",$Z$4,"")</f>
        <v/>
      </c>
    </row>
    <row r="73" spans="1:25" ht="27.75" customHeight="1">
      <c r="A73" s="307">
        <v>61</v>
      </c>
      <c r="B73" s="307">
        <v>2</v>
      </c>
      <c r="C73" s="538"/>
      <c r="D73" s="609" t="s">
        <v>1709</v>
      </c>
      <c r="E73" s="611">
        <v>1970000</v>
      </c>
      <c r="F73" s="307" t="s">
        <v>1250</v>
      </c>
      <c r="G73" s="308">
        <v>1</v>
      </c>
      <c r="H73" s="369">
        <v>1</v>
      </c>
      <c r="I73" s="369">
        <v>0</v>
      </c>
      <c r="J73" s="369">
        <v>0</v>
      </c>
      <c r="K73" s="369">
        <v>0</v>
      </c>
      <c r="L73" s="308">
        <v>1</v>
      </c>
      <c r="M73" s="369">
        <v>1</v>
      </c>
      <c r="N73" s="371">
        <v>1</v>
      </c>
      <c r="O73" s="308">
        <v>0</v>
      </c>
      <c r="P73" s="369">
        <v>1</v>
      </c>
      <c r="Q73" s="372">
        <v>1</v>
      </c>
      <c r="R73" s="400">
        <v>1</v>
      </c>
      <c r="S73" s="372">
        <v>1</v>
      </c>
      <c r="T73" s="307">
        <v>1</v>
      </c>
      <c r="U73" s="335" t="s">
        <v>187</v>
      </c>
      <c r="V73" s="320" t="str">
        <f t="shared" si="12"/>
        <v>ü</v>
      </c>
      <c r="W73" s="320" t="str">
        <f t="shared" si="13"/>
        <v/>
      </c>
      <c r="X73" s="320" t="str">
        <f t="shared" si="14"/>
        <v/>
      </c>
      <c r="Y73" s="320" t="str">
        <f t="shared" si="15"/>
        <v/>
      </c>
    </row>
    <row r="74" spans="1:25" ht="27.75" customHeight="1">
      <c r="A74" s="307">
        <f t="shared" ref="A74:A90" si="16">A73+1</f>
        <v>62</v>
      </c>
      <c r="B74" s="307">
        <v>2</v>
      </c>
      <c r="C74" s="538"/>
      <c r="D74" s="609" t="s">
        <v>1710</v>
      </c>
      <c r="E74" s="611">
        <v>500000</v>
      </c>
      <c r="F74" s="307" t="s">
        <v>1249</v>
      </c>
      <c r="G74" s="308">
        <v>1</v>
      </c>
      <c r="H74" s="369">
        <v>0</v>
      </c>
      <c r="I74" s="369">
        <v>0</v>
      </c>
      <c r="J74" s="369">
        <v>0</v>
      </c>
      <c r="K74" s="371">
        <v>0</v>
      </c>
      <c r="L74" s="308">
        <v>1</v>
      </c>
      <c r="M74" s="369">
        <v>1</v>
      </c>
      <c r="N74" s="371">
        <v>1</v>
      </c>
      <c r="O74" s="308">
        <v>0</v>
      </c>
      <c r="P74" s="369">
        <v>1</v>
      </c>
      <c r="Q74" s="371">
        <v>1</v>
      </c>
      <c r="R74" s="308">
        <v>0</v>
      </c>
      <c r="S74" s="372">
        <v>0</v>
      </c>
      <c r="T74" s="307">
        <v>0</v>
      </c>
      <c r="U74" s="335" t="s">
        <v>1246</v>
      </c>
      <c r="V74" s="320" t="str">
        <f t="shared" si="12"/>
        <v/>
      </c>
      <c r="W74" s="320" t="str">
        <f t="shared" si="13"/>
        <v/>
      </c>
      <c r="X74" s="320" t="str">
        <f t="shared" si="14"/>
        <v/>
      </c>
      <c r="Y74" s="320" t="str">
        <f t="shared" si="15"/>
        <v>ü</v>
      </c>
    </row>
    <row r="75" spans="1:25" ht="27.75" customHeight="1">
      <c r="A75" s="307">
        <f t="shared" si="16"/>
        <v>63</v>
      </c>
      <c r="B75" s="307">
        <v>2</v>
      </c>
      <c r="C75" s="538"/>
      <c r="D75" s="609" t="s">
        <v>1711</v>
      </c>
      <c r="E75" s="611">
        <v>1370000</v>
      </c>
      <c r="F75" s="307" t="s">
        <v>1249</v>
      </c>
      <c r="G75" s="308">
        <v>1</v>
      </c>
      <c r="H75" s="369">
        <v>0</v>
      </c>
      <c r="I75" s="369">
        <v>0</v>
      </c>
      <c r="J75" s="369">
        <v>0</v>
      </c>
      <c r="K75" s="371">
        <v>0</v>
      </c>
      <c r="L75" s="308">
        <v>1</v>
      </c>
      <c r="M75" s="369">
        <v>1</v>
      </c>
      <c r="N75" s="371">
        <v>1</v>
      </c>
      <c r="O75" s="308">
        <v>0</v>
      </c>
      <c r="P75" s="369">
        <v>1</v>
      </c>
      <c r="Q75" s="371">
        <v>1</v>
      </c>
      <c r="R75" s="308">
        <v>0</v>
      </c>
      <c r="S75" s="372">
        <v>0</v>
      </c>
      <c r="T75" s="307">
        <v>0</v>
      </c>
      <c r="U75" s="335" t="s">
        <v>1246</v>
      </c>
      <c r="V75" s="320" t="str">
        <f t="shared" si="12"/>
        <v/>
      </c>
      <c r="W75" s="320" t="str">
        <f t="shared" si="13"/>
        <v/>
      </c>
      <c r="X75" s="320" t="str">
        <f t="shared" si="14"/>
        <v/>
      </c>
      <c r="Y75" s="320" t="str">
        <f t="shared" si="15"/>
        <v>ü</v>
      </c>
    </row>
    <row r="76" spans="1:25" ht="27.75" customHeight="1">
      <c r="A76" s="307">
        <f t="shared" si="16"/>
        <v>64</v>
      </c>
      <c r="B76" s="307">
        <v>2</v>
      </c>
      <c r="C76" s="538"/>
      <c r="D76" s="609" t="s">
        <v>1715</v>
      </c>
      <c r="E76" s="611">
        <v>498200</v>
      </c>
      <c r="F76" s="307" t="s">
        <v>1249</v>
      </c>
      <c r="G76" s="308">
        <v>1</v>
      </c>
      <c r="H76" s="369">
        <v>0</v>
      </c>
      <c r="I76" s="369">
        <v>0</v>
      </c>
      <c r="J76" s="369">
        <v>0</v>
      </c>
      <c r="K76" s="371">
        <v>0</v>
      </c>
      <c r="L76" s="308">
        <v>1</v>
      </c>
      <c r="M76" s="369">
        <v>1</v>
      </c>
      <c r="N76" s="371">
        <v>1</v>
      </c>
      <c r="O76" s="308">
        <v>0</v>
      </c>
      <c r="P76" s="369">
        <v>1</v>
      </c>
      <c r="Q76" s="371">
        <v>1</v>
      </c>
      <c r="R76" s="308">
        <v>0</v>
      </c>
      <c r="S76" s="372">
        <v>0</v>
      </c>
      <c r="T76" s="307">
        <v>0</v>
      </c>
      <c r="U76" s="335" t="s">
        <v>1246</v>
      </c>
      <c r="V76" s="320" t="str">
        <f t="shared" si="12"/>
        <v/>
      </c>
      <c r="W76" s="320" t="str">
        <f t="shared" si="13"/>
        <v/>
      </c>
      <c r="X76" s="320" t="str">
        <f t="shared" si="14"/>
        <v/>
      </c>
      <c r="Y76" s="320" t="str">
        <f t="shared" si="15"/>
        <v>ü</v>
      </c>
    </row>
    <row r="77" spans="1:25" ht="27.75" customHeight="1">
      <c r="A77" s="307">
        <f t="shared" si="16"/>
        <v>65</v>
      </c>
      <c r="B77" s="307">
        <v>2</v>
      </c>
      <c r="C77" s="538"/>
      <c r="D77" s="609" t="s">
        <v>1716</v>
      </c>
      <c r="E77" s="611">
        <v>800000</v>
      </c>
      <c r="F77" s="307" t="s">
        <v>1249</v>
      </c>
      <c r="G77" s="308">
        <v>1</v>
      </c>
      <c r="H77" s="369">
        <v>0</v>
      </c>
      <c r="I77" s="369">
        <v>0</v>
      </c>
      <c r="J77" s="369">
        <v>0</v>
      </c>
      <c r="K77" s="371">
        <v>0</v>
      </c>
      <c r="L77" s="308">
        <v>1</v>
      </c>
      <c r="M77" s="369">
        <v>1</v>
      </c>
      <c r="N77" s="371">
        <v>1</v>
      </c>
      <c r="O77" s="308">
        <v>0</v>
      </c>
      <c r="P77" s="369">
        <v>1</v>
      </c>
      <c r="Q77" s="371">
        <v>1</v>
      </c>
      <c r="R77" s="308">
        <v>0</v>
      </c>
      <c r="S77" s="372">
        <v>0</v>
      </c>
      <c r="T77" s="307">
        <v>0</v>
      </c>
      <c r="U77" s="335" t="s">
        <v>1246</v>
      </c>
      <c r="V77" s="320" t="str">
        <f t="shared" si="12"/>
        <v/>
      </c>
      <c r="W77" s="320" t="str">
        <f t="shared" si="13"/>
        <v/>
      </c>
      <c r="X77" s="320" t="str">
        <f t="shared" si="14"/>
        <v/>
      </c>
      <c r="Y77" s="320" t="str">
        <f t="shared" si="15"/>
        <v>ü</v>
      </c>
    </row>
    <row r="78" spans="1:25" ht="27.75" customHeight="1">
      <c r="A78" s="307">
        <f t="shared" si="16"/>
        <v>66</v>
      </c>
      <c r="B78" s="307">
        <v>2</v>
      </c>
      <c r="C78" s="538"/>
      <c r="D78" s="609" t="s">
        <v>1717</v>
      </c>
      <c r="E78" s="611">
        <v>1125000</v>
      </c>
      <c r="F78" s="307" t="s">
        <v>1249</v>
      </c>
      <c r="G78" s="308">
        <v>1</v>
      </c>
      <c r="H78" s="369">
        <v>0</v>
      </c>
      <c r="I78" s="369">
        <v>0</v>
      </c>
      <c r="J78" s="369">
        <v>0</v>
      </c>
      <c r="K78" s="371">
        <v>0</v>
      </c>
      <c r="L78" s="308">
        <v>1</v>
      </c>
      <c r="M78" s="369">
        <v>1</v>
      </c>
      <c r="N78" s="371">
        <v>1</v>
      </c>
      <c r="O78" s="308">
        <v>0</v>
      </c>
      <c r="P78" s="369">
        <v>1</v>
      </c>
      <c r="Q78" s="371">
        <v>1</v>
      </c>
      <c r="R78" s="308">
        <v>0</v>
      </c>
      <c r="S78" s="372">
        <v>0</v>
      </c>
      <c r="T78" s="307">
        <v>0</v>
      </c>
      <c r="U78" s="335" t="s">
        <v>1246</v>
      </c>
      <c r="V78" s="320" t="str">
        <f t="shared" si="12"/>
        <v/>
      </c>
      <c r="W78" s="320" t="str">
        <f t="shared" si="13"/>
        <v/>
      </c>
      <c r="X78" s="320" t="str">
        <f t="shared" si="14"/>
        <v/>
      </c>
      <c r="Y78" s="320" t="str">
        <f t="shared" si="15"/>
        <v>ü</v>
      </c>
    </row>
    <row r="79" spans="1:25" ht="27.75" customHeight="1">
      <c r="A79" s="307">
        <f t="shared" si="16"/>
        <v>67</v>
      </c>
      <c r="B79" s="307">
        <v>2</v>
      </c>
      <c r="C79" s="538"/>
      <c r="D79" s="609" t="s">
        <v>1987</v>
      </c>
      <c r="E79" s="611">
        <v>400000</v>
      </c>
      <c r="F79" s="307" t="s">
        <v>1250</v>
      </c>
      <c r="G79" s="308">
        <v>1</v>
      </c>
      <c r="H79" s="369">
        <v>1</v>
      </c>
      <c r="I79" s="369">
        <v>0</v>
      </c>
      <c r="J79" s="369">
        <v>0</v>
      </c>
      <c r="K79" s="369">
        <v>0</v>
      </c>
      <c r="L79" s="308">
        <v>1</v>
      </c>
      <c r="M79" s="369">
        <v>1</v>
      </c>
      <c r="N79" s="371">
        <v>1</v>
      </c>
      <c r="O79" s="308">
        <v>0</v>
      </c>
      <c r="P79" s="369">
        <v>1</v>
      </c>
      <c r="Q79" s="372">
        <v>1</v>
      </c>
      <c r="R79" s="400">
        <v>1</v>
      </c>
      <c r="S79" s="372">
        <v>1</v>
      </c>
      <c r="T79" s="307">
        <v>1</v>
      </c>
      <c r="U79" s="335" t="s">
        <v>2040</v>
      </c>
      <c r="V79" s="320" t="str">
        <f t="shared" si="12"/>
        <v>ü</v>
      </c>
      <c r="W79" s="320" t="str">
        <f t="shared" si="13"/>
        <v/>
      </c>
      <c r="X79" s="320" t="str">
        <f t="shared" si="14"/>
        <v/>
      </c>
      <c r="Y79" s="320" t="str">
        <f t="shared" si="15"/>
        <v/>
      </c>
    </row>
    <row r="80" spans="1:25" ht="27.75" customHeight="1">
      <c r="A80" s="307">
        <f t="shared" si="16"/>
        <v>68</v>
      </c>
      <c r="B80" s="307">
        <v>2</v>
      </c>
      <c r="C80" s="538"/>
      <c r="D80" s="609" t="s">
        <v>1988</v>
      </c>
      <c r="E80" s="611">
        <v>250000</v>
      </c>
      <c r="F80" s="307" t="s">
        <v>1249</v>
      </c>
      <c r="G80" s="308">
        <v>1</v>
      </c>
      <c r="H80" s="369">
        <v>0</v>
      </c>
      <c r="I80" s="369">
        <v>0</v>
      </c>
      <c r="J80" s="369">
        <v>0</v>
      </c>
      <c r="K80" s="371">
        <v>0</v>
      </c>
      <c r="L80" s="308">
        <v>1</v>
      </c>
      <c r="M80" s="369">
        <v>1</v>
      </c>
      <c r="N80" s="371">
        <v>1</v>
      </c>
      <c r="O80" s="308">
        <v>0</v>
      </c>
      <c r="P80" s="369">
        <v>1</v>
      </c>
      <c r="Q80" s="371">
        <v>1</v>
      </c>
      <c r="R80" s="308">
        <v>0</v>
      </c>
      <c r="S80" s="372">
        <v>0</v>
      </c>
      <c r="T80" s="307">
        <v>0</v>
      </c>
      <c r="U80" s="335" t="s">
        <v>1246</v>
      </c>
      <c r="V80" s="320" t="str">
        <f t="shared" si="12"/>
        <v/>
      </c>
      <c r="W80" s="320" t="str">
        <f t="shared" si="13"/>
        <v/>
      </c>
      <c r="X80" s="320" t="str">
        <f t="shared" si="14"/>
        <v/>
      </c>
      <c r="Y80" s="320" t="str">
        <f t="shared" si="15"/>
        <v>ü</v>
      </c>
    </row>
    <row r="81" spans="1:25" ht="27.75" customHeight="1">
      <c r="A81" s="307">
        <f t="shared" si="16"/>
        <v>69</v>
      </c>
      <c r="B81" s="307">
        <v>2</v>
      </c>
      <c r="C81" s="538"/>
      <c r="D81" s="609" t="s">
        <v>2105</v>
      </c>
      <c r="E81" s="611">
        <v>980000</v>
      </c>
      <c r="F81" s="307" t="s">
        <v>1249</v>
      </c>
      <c r="G81" s="308">
        <v>1</v>
      </c>
      <c r="H81" s="369">
        <v>0</v>
      </c>
      <c r="I81" s="369">
        <v>0</v>
      </c>
      <c r="J81" s="369">
        <v>0</v>
      </c>
      <c r="K81" s="371">
        <v>0</v>
      </c>
      <c r="L81" s="308">
        <v>1</v>
      </c>
      <c r="M81" s="369">
        <v>1</v>
      </c>
      <c r="N81" s="371">
        <v>1</v>
      </c>
      <c r="O81" s="308">
        <v>0</v>
      </c>
      <c r="P81" s="369">
        <v>1</v>
      </c>
      <c r="Q81" s="371">
        <v>1</v>
      </c>
      <c r="R81" s="308">
        <v>0</v>
      </c>
      <c r="S81" s="372">
        <v>0</v>
      </c>
      <c r="T81" s="307">
        <v>0</v>
      </c>
      <c r="U81" s="335" t="s">
        <v>1989</v>
      </c>
      <c r="V81" s="320" t="str">
        <f t="shared" si="12"/>
        <v/>
      </c>
      <c r="W81" s="320" t="str">
        <f t="shared" si="13"/>
        <v/>
      </c>
      <c r="X81" s="320" t="str">
        <f t="shared" si="14"/>
        <v/>
      </c>
      <c r="Y81" s="320" t="str">
        <f t="shared" si="15"/>
        <v>ü</v>
      </c>
    </row>
    <row r="82" spans="1:25" ht="27.75" customHeight="1">
      <c r="A82" s="307">
        <f t="shared" si="16"/>
        <v>70</v>
      </c>
      <c r="B82" s="307">
        <v>2</v>
      </c>
      <c r="C82" s="538"/>
      <c r="D82" s="609" t="s">
        <v>1990</v>
      </c>
      <c r="E82" s="611">
        <v>491000</v>
      </c>
      <c r="F82" s="307" t="s">
        <v>1249</v>
      </c>
      <c r="G82" s="308">
        <v>1</v>
      </c>
      <c r="H82" s="369">
        <v>0</v>
      </c>
      <c r="I82" s="369">
        <v>0</v>
      </c>
      <c r="J82" s="369">
        <v>0</v>
      </c>
      <c r="K82" s="371">
        <v>0</v>
      </c>
      <c r="L82" s="308">
        <v>1</v>
      </c>
      <c r="M82" s="369">
        <v>1</v>
      </c>
      <c r="N82" s="371">
        <v>1</v>
      </c>
      <c r="O82" s="308">
        <v>0</v>
      </c>
      <c r="P82" s="369">
        <v>1</v>
      </c>
      <c r="Q82" s="371">
        <v>1</v>
      </c>
      <c r="R82" s="308">
        <v>0</v>
      </c>
      <c r="S82" s="372">
        <v>0</v>
      </c>
      <c r="T82" s="307">
        <v>0</v>
      </c>
      <c r="U82" s="335" t="s">
        <v>1246</v>
      </c>
      <c r="V82" s="320" t="str">
        <f t="shared" si="12"/>
        <v/>
      </c>
      <c r="W82" s="320" t="str">
        <f t="shared" si="13"/>
        <v/>
      </c>
      <c r="X82" s="320" t="str">
        <f t="shared" si="14"/>
        <v/>
      </c>
      <c r="Y82" s="320" t="str">
        <f t="shared" si="15"/>
        <v>ü</v>
      </c>
    </row>
    <row r="83" spans="1:25" ht="27.75" customHeight="1">
      <c r="A83" s="307">
        <f t="shared" si="16"/>
        <v>71</v>
      </c>
      <c r="B83" s="307">
        <v>2</v>
      </c>
      <c r="C83" s="538"/>
      <c r="D83" s="609" t="s">
        <v>2106</v>
      </c>
      <c r="E83" s="611">
        <v>2050000</v>
      </c>
      <c r="F83" s="307" t="s">
        <v>1250</v>
      </c>
      <c r="G83" s="308">
        <v>1</v>
      </c>
      <c r="H83" s="369">
        <v>1</v>
      </c>
      <c r="I83" s="369">
        <v>0</v>
      </c>
      <c r="J83" s="369">
        <v>0</v>
      </c>
      <c r="K83" s="369">
        <v>0</v>
      </c>
      <c r="L83" s="308">
        <v>1</v>
      </c>
      <c r="M83" s="369">
        <v>1</v>
      </c>
      <c r="N83" s="371">
        <v>1</v>
      </c>
      <c r="O83" s="308">
        <v>0</v>
      </c>
      <c r="P83" s="369">
        <v>1</v>
      </c>
      <c r="Q83" s="372">
        <v>1</v>
      </c>
      <c r="R83" s="400">
        <v>1</v>
      </c>
      <c r="S83" s="372">
        <v>1</v>
      </c>
      <c r="T83" s="307">
        <v>1</v>
      </c>
      <c r="U83" s="335" t="s">
        <v>2041</v>
      </c>
      <c r="V83" s="320" t="str">
        <f t="shared" si="12"/>
        <v>ü</v>
      </c>
      <c r="W83" s="320" t="str">
        <f t="shared" si="13"/>
        <v/>
      </c>
      <c r="X83" s="320" t="str">
        <f t="shared" si="14"/>
        <v/>
      </c>
      <c r="Y83" s="320" t="str">
        <f t="shared" si="15"/>
        <v/>
      </c>
    </row>
    <row r="84" spans="1:25" ht="27.75" customHeight="1">
      <c r="A84" s="307">
        <f t="shared" si="16"/>
        <v>72</v>
      </c>
      <c r="B84" s="307">
        <v>2</v>
      </c>
      <c r="C84" s="538"/>
      <c r="D84" s="609" t="s">
        <v>2107</v>
      </c>
      <c r="E84" s="611">
        <v>4500000</v>
      </c>
      <c r="F84" s="307" t="s">
        <v>1250</v>
      </c>
      <c r="G84" s="308">
        <v>1</v>
      </c>
      <c r="H84" s="369">
        <v>1</v>
      </c>
      <c r="I84" s="369">
        <v>0</v>
      </c>
      <c r="J84" s="369">
        <v>0</v>
      </c>
      <c r="K84" s="369">
        <v>0</v>
      </c>
      <c r="L84" s="308">
        <v>1</v>
      </c>
      <c r="M84" s="369">
        <v>1</v>
      </c>
      <c r="N84" s="371">
        <v>1</v>
      </c>
      <c r="O84" s="308">
        <v>0</v>
      </c>
      <c r="P84" s="369">
        <v>1</v>
      </c>
      <c r="Q84" s="372">
        <v>1</v>
      </c>
      <c r="R84" s="400">
        <v>1</v>
      </c>
      <c r="S84" s="372">
        <v>1</v>
      </c>
      <c r="T84" s="307">
        <v>1</v>
      </c>
      <c r="U84" s="335" t="s">
        <v>2042</v>
      </c>
      <c r="V84" s="320" t="str">
        <f t="shared" si="12"/>
        <v>ü</v>
      </c>
      <c r="W84" s="320" t="str">
        <f t="shared" si="13"/>
        <v/>
      </c>
      <c r="X84" s="320" t="str">
        <f t="shared" si="14"/>
        <v/>
      </c>
      <c r="Y84" s="320" t="str">
        <f t="shared" si="15"/>
        <v/>
      </c>
    </row>
    <row r="85" spans="1:25" ht="27.75" customHeight="1">
      <c r="A85" s="307">
        <f t="shared" si="16"/>
        <v>73</v>
      </c>
      <c r="B85" s="307">
        <v>2</v>
      </c>
      <c r="C85" s="538"/>
      <c r="D85" s="538" t="s">
        <v>2108</v>
      </c>
      <c r="E85" s="598">
        <v>3670000</v>
      </c>
      <c r="F85" s="307" t="s">
        <v>1250</v>
      </c>
      <c r="G85" s="308">
        <v>1</v>
      </c>
      <c r="H85" s="369">
        <v>1</v>
      </c>
      <c r="I85" s="369">
        <v>0</v>
      </c>
      <c r="J85" s="369">
        <v>0</v>
      </c>
      <c r="K85" s="369">
        <v>0</v>
      </c>
      <c r="L85" s="308">
        <v>1</v>
      </c>
      <c r="M85" s="369">
        <v>1</v>
      </c>
      <c r="N85" s="371">
        <v>1</v>
      </c>
      <c r="O85" s="308">
        <v>0</v>
      </c>
      <c r="P85" s="369">
        <v>1</v>
      </c>
      <c r="Q85" s="372">
        <v>1</v>
      </c>
      <c r="R85" s="400">
        <v>1</v>
      </c>
      <c r="S85" s="372">
        <v>1</v>
      </c>
      <c r="T85" s="307">
        <v>1</v>
      </c>
      <c r="U85" s="335" t="s">
        <v>2042</v>
      </c>
      <c r="V85" s="320" t="str">
        <f t="shared" si="12"/>
        <v>ü</v>
      </c>
      <c r="W85" s="320" t="str">
        <f t="shared" si="13"/>
        <v/>
      </c>
      <c r="X85" s="320" t="str">
        <f t="shared" si="14"/>
        <v/>
      </c>
      <c r="Y85" s="320" t="str">
        <f t="shared" si="15"/>
        <v/>
      </c>
    </row>
    <row r="86" spans="1:25" ht="27.75" customHeight="1">
      <c r="A86" s="307">
        <f t="shared" si="16"/>
        <v>74</v>
      </c>
      <c r="B86" s="307">
        <v>2</v>
      </c>
      <c r="C86" s="538"/>
      <c r="D86" s="538" t="s">
        <v>2109</v>
      </c>
      <c r="E86" s="598">
        <v>2100000</v>
      </c>
      <c r="F86" s="307" t="s">
        <v>1250</v>
      </c>
      <c r="G86" s="308">
        <v>1</v>
      </c>
      <c r="H86" s="369">
        <v>1</v>
      </c>
      <c r="I86" s="369">
        <v>0</v>
      </c>
      <c r="J86" s="369">
        <v>0</v>
      </c>
      <c r="K86" s="369">
        <v>0</v>
      </c>
      <c r="L86" s="308">
        <v>1</v>
      </c>
      <c r="M86" s="369">
        <v>1</v>
      </c>
      <c r="N86" s="371">
        <v>1</v>
      </c>
      <c r="O86" s="308">
        <v>0</v>
      </c>
      <c r="P86" s="369">
        <v>1</v>
      </c>
      <c r="Q86" s="372">
        <v>1</v>
      </c>
      <c r="R86" s="400">
        <v>1</v>
      </c>
      <c r="S86" s="372">
        <v>1</v>
      </c>
      <c r="T86" s="307">
        <v>1</v>
      </c>
      <c r="U86" s="335" t="s">
        <v>2042</v>
      </c>
      <c r="V86" s="320" t="str">
        <f t="shared" si="12"/>
        <v>ü</v>
      </c>
      <c r="W86" s="320" t="str">
        <f t="shared" si="13"/>
        <v/>
      </c>
      <c r="X86" s="320" t="str">
        <f t="shared" si="14"/>
        <v/>
      </c>
      <c r="Y86" s="320" t="str">
        <f t="shared" si="15"/>
        <v/>
      </c>
    </row>
    <row r="87" spans="1:25" ht="27.75" customHeight="1">
      <c r="A87" s="307">
        <f t="shared" si="16"/>
        <v>75</v>
      </c>
      <c r="B87" s="307">
        <v>2</v>
      </c>
      <c r="C87" s="538"/>
      <c r="D87" s="612" t="s">
        <v>2110</v>
      </c>
      <c r="E87" s="598">
        <v>520000</v>
      </c>
      <c r="F87" s="307" t="s">
        <v>1249</v>
      </c>
      <c r="G87" s="308">
        <v>1</v>
      </c>
      <c r="H87" s="369">
        <v>0</v>
      </c>
      <c r="I87" s="369">
        <v>0</v>
      </c>
      <c r="J87" s="369">
        <v>0</v>
      </c>
      <c r="K87" s="371">
        <v>0</v>
      </c>
      <c r="L87" s="308">
        <v>1</v>
      </c>
      <c r="M87" s="369">
        <v>1</v>
      </c>
      <c r="N87" s="371">
        <v>1</v>
      </c>
      <c r="O87" s="308">
        <v>0</v>
      </c>
      <c r="P87" s="369">
        <v>1</v>
      </c>
      <c r="Q87" s="371">
        <v>1</v>
      </c>
      <c r="R87" s="308">
        <v>0</v>
      </c>
      <c r="S87" s="372">
        <v>0</v>
      </c>
      <c r="T87" s="307">
        <v>0</v>
      </c>
      <c r="U87" s="335" t="s">
        <v>1756</v>
      </c>
      <c r="V87" s="320" t="str">
        <f t="shared" si="12"/>
        <v/>
      </c>
      <c r="W87" s="320" t="str">
        <f t="shared" si="13"/>
        <v/>
      </c>
      <c r="X87" s="320" t="str">
        <f t="shared" si="14"/>
        <v/>
      </c>
      <c r="Y87" s="320" t="str">
        <f t="shared" si="15"/>
        <v>ü</v>
      </c>
    </row>
    <row r="88" spans="1:25" ht="27.75" customHeight="1">
      <c r="A88" s="307">
        <f t="shared" si="16"/>
        <v>76</v>
      </c>
      <c r="B88" s="307">
        <v>2</v>
      </c>
      <c r="C88" s="538"/>
      <c r="D88" s="597" t="s">
        <v>1705</v>
      </c>
      <c r="E88" s="598">
        <v>1310000</v>
      </c>
      <c r="F88" s="307" t="s">
        <v>1249</v>
      </c>
      <c r="G88" s="308">
        <v>1</v>
      </c>
      <c r="H88" s="369">
        <v>0</v>
      </c>
      <c r="I88" s="369">
        <v>0</v>
      </c>
      <c r="J88" s="369">
        <v>0</v>
      </c>
      <c r="K88" s="371">
        <v>0</v>
      </c>
      <c r="L88" s="308">
        <v>1</v>
      </c>
      <c r="M88" s="369">
        <v>1</v>
      </c>
      <c r="N88" s="371">
        <v>1</v>
      </c>
      <c r="O88" s="308">
        <v>0</v>
      </c>
      <c r="P88" s="369">
        <v>1</v>
      </c>
      <c r="Q88" s="371">
        <v>1</v>
      </c>
      <c r="R88" s="308">
        <v>0</v>
      </c>
      <c r="S88" s="372">
        <v>0</v>
      </c>
      <c r="T88" s="307">
        <v>0</v>
      </c>
      <c r="U88" s="335" t="s">
        <v>1756</v>
      </c>
      <c r="V88" s="320" t="str">
        <f t="shared" si="12"/>
        <v/>
      </c>
      <c r="W88" s="320" t="str">
        <f t="shared" si="13"/>
        <v/>
      </c>
      <c r="X88" s="320" t="str">
        <f t="shared" si="14"/>
        <v/>
      </c>
      <c r="Y88" s="320" t="str">
        <f t="shared" si="15"/>
        <v>ü</v>
      </c>
    </row>
    <row r="89" spans="1:25" ht="27.75" customHeight="1">
      <c r="A89" s="307">
        <f t="shared" si="16"/>
        <v>77</v>
      </c>
      <c r="B89" s="307">
        <v>2</v>
      </c>
      <c r="C89" s="538"/>
      <c r="D89" s="597" t="s">
        <v>1604</v>
      </c>
      <c r="E89" s="598">
        <v>780900</v>
      </c>
      <c r="F89" s="307" t="s">
        <v>1250</v>
      </c>
      <c r="G89" s="308">
        <v>1</v>
      </c>
      <c r="H89" s="369">
        <v>1</v>
      </c>
      <c r="I89" s="369">
        <v>0</v>
      </c>
      <c r="J89" s="369">
        <v>0</v>
      </c>
      <c r="K89" s="369">
        <v>0</v>
      </c>
      <c r="L89" s="308">
        <v>1</v>
      </c>
      <c r="M89" s="369">
        <v>1</v>
      </c>
      <c r="N89" s="371">
        <v>1</v>
      </c>
      <c r="O89" s="308">
        <v>0</v>
      </c>
      <c r="P89" s="369">
        <v>1</v>
      </c>
      <c r="Q89" s="372">
        <v>1</v>
      </c>
      <c r="R89" s="400">
        <v>1</v>
      </c>
      <c r="S89" s="372">
        <v>1</v>
      </c>
      <c r="T89" s="307">
        <v>1</v>
      </c>
      <c r="U89" s="335" t="s">
        <v>2043</v>
      </c>
      <c r="V89" s="320" t="str">
        <f t="shared" si="12"/>
        <v>ü</v>
      </c>
      <c r="W89" s="320" t="str">
        <f t="shared" si="13"/>
        <v/>
      </c>
      <c r="X89" s="320" t="str">
        <f t="shared" si="14"/>
        <v/>
      </c>
      <c r="Y89" s="320" t="str">
        <f t="shared" si="15"/>
        <v/>
      </c>
    </row>
    <row r="90" spans="1:25" ht="27.75" customHeight="1">
      <c r="A90" s="307">
        <f t="shared" si="16"/>
        <v>78</v>
      </c>
      <c r="B90" s="307">
        <v>2</v>
      </c>
      <c r="C90" s="538"/>
      <c r="D90" s="597" t="s">
        <v>1605</v>
      </c>
      <c r="E90" s="598">
        <v>1970000</v>
      </c>
      <c r="F90" s="307" t="s">
        <v>1249</v>
      </c>
      <c r="G90" s="308">
        <v>1</v>
      </c>
      <c r="H90" s="369">
        <v>0</v>
      </c>
      <c r="I90" s="369">
        <v>0</v>
      </c>
      <c r="J90" s="369">
        <v>0</v>
      </c>
      <c r="K90" s="371">
        <v>0</v>
      </c>
      <c r="L90" s="308">
        <v>1</v>
      </c>
      <c r="M90" s="369">
        <v>1</v>
      </c>
      <c r="N90" s="371">
        <v>1</v>
      </c>
      <c r="O90" s="308">
        <v>0</v>
      </c>
      <c r="P90" s="369">
        <v>1</v>
      </c>
      <c r="Q90" s="371">
        <v>1</v>
      </c>
      <c r="R90" s="308">
        <v>0</v>
      </c>
      <c r="S90" s="372">
        <v>0</v>
      </c>
      <c r="T90" s="307">
        <v>0</v>
      </c>
      <c r="U90" s="335" t="s">
        <v>863</v>
      </c>
      <c r="V90" s="320" t="str">
        <f t="shared" si="12"/>
        <v/>
      </c>
      <c r="W90" s="320" t="str">
        <f t="shared" si="13"/>
        <v/>
      </c>
      <c r="X90" s="320" t="str">
        <f t="shared" si="14"/>
        <v/>
      </c>
      <c r="Y90" s="320" t="str">
        <f t="shared" si="15"/>
        <v>ü</v>
      </c>
    </row>
    <row r="91" spans="1:25" ht="27.75" customHeight="1">
      <c r="A91" s="307"/>
      <c r="B91" s="307"/>
      <c r="C91" s="538"/>
      <c r="D91" s="599" t="s">
        <v>1712</v>
      </c>
      <c r="E91" s="600">
        <v>10370000</v>
      </c>
      <c r="F91" s="307"/>
      <c r="G91" s="308"/>
      <c r="H91" s="369"/>
      <c r="I91" s="369"/>
      <c r="J91" s="369"/>
      <c r="K91" s="369"/>
      <c r="L91" s="308"/>
      <c r="M91" s="369"/>
      <c r="N91" s="371"/>
      <c r="O91" s="308"/>
      <c r="P91" s="369"/>
      <c r="Q91" s="372"/>
      <c r="R91" s="400"/>
      <c r="S91" s="372"/>
      <c r="T91" s="307"/>
      <c r="U91" s="335"/>
      <c r="V91" s="320" t="str">
        <f t="shared" si="12"/>
        <v/>
      </c>
      <c r="W91" s="320" t="str">
        <f t="shared" si="13"/>
        <v/>
      </c>
      <c r="X91" s="320" t="str">
        <f t="shared" si="14"/>
        <v/>
      </c>
      <c r="Y91" s="320" t="str">
        <f t="shared" si="15"/>
        <v/>
      </c>
    </row>
    <row r="92" spans="1:25" ht="27.75" customHeight="1">
      <c r="A92" s="307">
        <v>79</v>
      </c>
      <c r="B92" s="307">
        <v>2</v>
      </c>
      <c r="C92" s="538"/>
      <c r="D92" s="597" t="s">
        <v>1442</v>
      </c>
      <c r="E92" s="598">
        <v>3130000</v>
      </c>
      <c r="F92" s="307" t="s">
        <v>1250</v>
      </c>
      <c r="G92" s="308">
        <v>1</v>
      </c>
      <c r="H92" s="369">
        <v>1</v>
      </c>
      <c r="I92" s="369">
        <v>0</v>
      </c>
      <c r="J92" s="369">
        <v>0</v>
      </c>
      <c r="K92" s="369">
        <v>0</v>
      </c>
      <c r="L92" s="308">
        <v>1</v>
      </c>
      <c r="M92" s="369">
        <v>1</v>
      </c>
      <c r="N92" s="371">
        <v>1</v>
      </c>
      <c r="O92" s="308">
        <v>0</v>
      </c>
      <c r="P92" s="369">
        <v>1</v>
      </c>
      <c r="Q92" s="372">
        <v>1</v>
      </c>
      <c r="R92" s="400">
        <v>1</v>
      </c>
      <c r="S92" s="372">
        <v>1</v>
      </c>
      <c r="T92" s="307">
        <v>1</v>
      </c>
      <c r="U92" s="335" t="s">
        <v>1552</v>
      </c>
      <c r="V92" s="320" t="str">
        <f t="shared" si="12"/>
        <v>ü</v>
      </c>
      <c r="W92" s="320" t="str">
        <f t="shared" si="13"/>
        <v/>
      </c>
      <c r="X92" s="320" t="str">
        <f t="shared" si="14"/>
        <v/>
      </c>
      <c r="Y92" s="320" t="str">
        <f t="shared" si="15"/>
        <v/>
      </c>
    </row>
    <row r="93" spans="1:25" ht="27.75" customHeight="1">
      <c r="A93" s="307">
        <f t="shared" ref="A93:A121" si="17">A92+1</f>
        <v>80</v>
      </c>
      <c r="B93" s="307">
        <v>2</v>
      </c>
      <c r="C93" s="538"/>
      <c r="D93" s="538" t="s">
        <v>1443</v>
      </c>
      <c r="E93" s="598">
        <v>150000</v>
      </c>
      <c r="F93" s="307" t="s">
        <v>1249</v>
      </c>
      <c r="G93" s="308">
        <v>1</v>
      </c>
      <c r="H93" s="369">
        <v>0</v>
      </c>
      <c r="I93" s="369">
        <v>0</v>
      </c>
      <c r="J93" s="369">
        <v>0</v>
      </c>
      <c r="K93" s="371">
        <v>0</v>
      </c>
      <c r="L93" s="308">
        <v>1</v>
      </c>
      <c r="M93" s="369">
        <v>1</v>
      </c>
      <c r="N93" s="371">
        <v>1</v>
      </c>
      <c r="O93" s="308">
        <v>0</v>
      </c>
      <c r="P93" s="369">
        <v>1</v>
      </c>
      <c r="Q93" s="371">
        <v>1</v>
      </c>
      <c r="R93" s="308">
        <v>0</v>
      </c>
      <c r="S93" s="372">
        <v>0</v>
      </c>
      <c r="T93" s="307">
        <v>0</v>
      </c>
      <c r="U93" s="335" t="s">
        <v>1246</v>
      </c>
      <c r="V93" s="320" t="str">
        <f t="shared" si="12"/>
        <v/>
      </c>
      <c r="W93" s="320" t="str">
        <f t="shared" si="13"/>
        <v/>
      </c>
      <c r="X93" s="320" t="str">
        <f t="shared" si="14"/>
        <v/>
      </c>
      <c r="Y93" s="320" t="str">
        <f t="shared" si="15"/>
        <v>ü</v>
      </c>
    </row>
    <row r="94" spans="1:25" ht="27.75" customHeight="1">
      <c r="A94" s="307">
        <f t="shared" si="17"/>
        <v>81</v>
      </c>
      <c r="B94" s="307">
        <v>2</v>
      </c>
      <c r="C94" s="538"/>
      <c r="D94" s="538" t="s">
        <v>1444</v>
      </c>
      <c r="E94" s="598">
        <v>147000</v>
      </c>
      <c r="F94" s="307" t="s">
        <v>1249</v>
      </c>
      <c r="G94" s="308">
        <v>1</v>
      </c>
      <c r="H94" s="369">
        <v>0</v>
      </c>
      <c r="I94" s="369">
        <v>0</v>
      </c>
      <c r="J94" s="369">
        <v>0</v>
      </c>
      <c r="K94" s="371">
        <v>0</v>
      </c>
      <c r="L94" s="308">
        <v>1</v>
      </c>
      <c r="M94" s="369">
        <v>1</v>
      </c>
      <c r="N94" s="371">
        <v>1</v>
      </c>
      <c r="O94" s="308">
        <v>0</v>
      </c>
      <c r="P94" s="369">
        <v>1</v>
      </c>
      <c r="Q94" s="371">
        <v>1</v>
      </c>
      <c r="R94" s="308">
        <v>0</v>
      </c>
      <c r="S94" s="372">
        <v>0</v>
      </c>
      <c r="T94" s="307">
        <v>0</v>
      </c>
      <c r="U94" s="335" t="s">
        <v>1246</v>
      </c>
      <c r="V94" s="320" t="str">
        <f t="shared" si="12"/>
        <v/>
      </c>
      <c r="W94" s="320" t="str">
        <f t="shared" si="13"/>
        <v/>
      </c>
      <c r="X94" s="320" t="str">
        <f t="shared" si="14"/>
        <v/>
      </c>
      <c r="Y94" s="320" t="str">
        <f t="shared" si="15"/>
        <v>ü</v>
      </c>
    </row>
    <row r="95" spans="1:25" ht="27.75" customHeight="1">
      <c r="A95" s="307">
        <f t="shared" si="17"/>
        <v>82</v>
      </c>
      <c r="B95" s="307">
        <v>2</v>
      </c>
      <c r="C95" s="538"/>
      <c r="D95" s="538" t="s">
        <v>1445</v>
      </c>
      <c r="E95" s="598">
        <v>803000</v>
      </c>
      <c r="F95" s="307" t="s">
        <v>1250</v>
      </c>
      <c r="G95" s="308">
        <v>1</v>
      </c>
      <c r="H95" s="369">
        <v>1</v>
      </c>
      <c r="I95" s="369">
        <v>0</v>
      </c>
      <c r="J95" s="369">
        <v>0</v>
      </c>
      <c r="K95" s="369">
        <v>0</v>
      </c>
      <c r="L95" s="308">
        <v>1</v>
      </c>
      <c r="M95" s="369">
        <v>1</v>
      </c>
      <c r="N95" s="371">
        <v>1</v>
      </c>
      <c r="O95" s="308">
        <v>0</v>
      </c>
      <c r="P95" s="369">
        <v>1</v>
      </c>
      <c r="Q95" s="372">
        <v>1</v>
      </c>
      <c r="R95" s="400">
        <v>1</v>
      </c>
      <c r="S95" s="372">
        <v>1</v>
      </c>
      <c r="T95" s="307">
        <v>1</v>
      </c>
      <c r="U95" s="335" t="s">
        <v>1108</v>
      </c>
      <c r="V95" s="320" t="str">
        <f t="shared" si="12"/>
        <v>ü</v>
      </c>
      <c r="W95" s="320" t="str">
        <f t="shared" si="13"/>
        <v/>
      </c>
      <c r="X95" s="320" t="str">
        <f t="shared" si="14"/>
        <v/>
      </c>
      <c r="Y95" s="320" t="str">
        <f t="shared" si="15"/>
        <v/>
      </c>
    </row>
    <row r="96" spans="1:25" ht="27.75" customHeight="1">
      <c r="A96" s="307">
        <f t="shared" si="17"/>
        <v>83</v>
      </c>
      <c r="B96" s="307">
        <v>2</v>
      </c>
      <c r="C96" s="538"/>
      <c r="D96" s="538" t="s">
        <v>1446</v>
      </c>
      <c r="E96" s="598">
        <v>520000</v>
      </c>
      <c r="F96" s="307" t="s">
        <v>1250</v>
      </c>
      <c r="G96" s="308">
        <v>1</v>
      </c>
      <c r="H96" s="369">
        <v>1</v>
      </c>
      <c r="I96" s="369">
        <v>0</v>
      </c>
      <c r="J96" s="369">
        <v>0</v>
      </c>
      <c r="K96" s="369">
        <v>0</v>
      </c>
      <c r="L96" s="308">
        <v>1</v>
      </c>
      <c r="M96" s="369">
        <v>1</v>
      </c>
      <c r="N96" s="371">
        <v>1</v>
      </c>
      <c r="O96" s="308">
        <v>0</v>
      </c>
      <c r="P96" s="369">
        <v>1</v>
      </c>
      <c r="Q96" s="372">
        <v>1</v>
      </c>
      <c r="R96" s="400">
        <v>1</v>
      </c>
      <c r="S96" s="372">
        <v>1</v>
      </c>
      <c r="T96" s="307">
        <v>1</v>
      </c>
      <c r="U96" s="335" t="s">
        <v>1108</v>
      </c>
      <c r="V96" s="320" t="str">
        <f t="shared" si="12"/>
        <v>ü</v>
      </c>
      <c r="W96" s="320" t="str">
        <f t="shared" si="13"/>
        <v/>
      </c>
      <c r="X96" s="320" t="str">
        <f t="shared" si="14"/>
        <v/>
      </c>
      <c r="Y96" s="320" t="str">
        <f t="shared" si="15"/>
        <v/>
      </c>
    </row>
    <row r="97" spans="1:25" ht="27.75" customHeight="1">
      <c r="A97" s="307">
        <f t="shared" si="17"/>
        <v>84</v>
      </c>
      <c r="B97" s="307">
        <v>2</v>
      </c>
      <c r="C97" s="538"/>
      <c r="D97" s="538" t="s">
        <v>1447</v>
      </c>
      <c r="E97" s="598">
        <v>550000</v>
      </c>
      <c r="F97" s="307" t="s">
        <v>1250</v>
      </c>
      <c r="G97" s="308">
        <v>1</v>
      </c>
      <c r="H97" s="369">
        <v>1</v>
      </c>
      <c r="I97" s="369">
        <v>0</v>
      </c>
      <c r="J97" s="369">
        <v>0</v>
      </c>
      <c r="K97" s="369">
        <v>0</v>
      </c>
      <c r="L97" s="308">
        <v>1</v>
      </c>
      <c r="M97" s="369">
        <v>1</v>
      </c>
      <c r="N97" s="371">
        <v>1</v>
      </c>
      <c r="O97" s="308">
        <v>0</v>
      </c>
      <c r="P97" s="369">
        <v>1</v>
      </c>
      <c r="Q97" s="372">
        <v>1</v>
      </c>
      <c r="R97" s="400">
        <v>1</v>
      </c>
      <c r="S97" s="372">
        <v>1</v>
      </c>
      <c r="T97" s="307">
        <v>1</v>
      </c>
      <c r="U97" s="335" t="s">
        <v>1108</v>
      </c>
      <c r="V97" s="320" t="str">
        <f t="shared" si="12"/>
        <v>ü</v>
      </c>
      <c r="W97" s="320" t="str">
        <f t="shared" si="13"/>
        <v/>
      </c>
      <c r="X97" s="320" t="str">
        <f t="shared" si="14"/>
        <v/>
      </c>
      <c r="Y97" s="320" t="str">
        <f t="shared" si="15"/>
        <v/>
      </c>
    </row>
    <row r="98" spans="1:25" ht="27.75" customHeight="1">
      <c r="A98" s="307">
        <f t="shared" si="17"/>
        <v>85</v>
      </c>
      <c r="B98" s="307">
        <v>2</v>
      </c>
      <c r="C98" s="538"/>
      <c r="D98" s="538" t="s">
        <v>1448</v>
      </c>
      <c r="E98" s="598">
        <v>1900000</v>
      </c>
      <c r="F98" s="307" t="s">
        <v>1250</v>
      </c>
      <c r="G98" s="308">
        <v>1</v>
      </c>
      <c r="H98" s="369">
        <v>1</v>
      </c>
      <c r="I98" s="369">
        <v>0</v>
      </c>
      <c r="J98" s="369">
        <v>0</v>
      </c>
      <c r="K98" s="369">
        <v>0</v>
      </c>
      <c r="L98" s="308">
        <v>1</v>
      </c>
      <c r="M98" s="369">
        <v>1</v>
      </c>
      <c r="N98" s="371">
        <v>1</v>
      </c>
      <c r="O98" s="308">
        <v>0</v>
      </c>
      <c r="P98" s="369">
        <v>1</v>
      </c>
      <c r="Q98" s="372">
        <v>1</v>
      </c>
      <c r="R98" s="400">
        <v>1</v>
      </c>
      <c r="S98" s="372">
        <v>1</v>
      </c>
      <c r="T98" s="307">
        <v>1</v>
      </c>
      <c r="U98" s="335" t="s">
        <v>1108</v>
      </c>
      <c r="V98" s="320" t="str">
        <f t="shared" si="12"/>
        <v>ü</v>
      </c>
      <c r="W98" s="320" t="str">
        <f t="shared" si="13"/>
        <v/>
      </c>
      <c r="X98" s="320" t="str">
        <f t="shared" si="14"/>
        <v/>
      </c>
      <c r="Y98" s="320" t="str">
        <f t="shared" si="15"/>
        <v/>
      </c>
    </row>
    <row r="99" spans="1:25" ht="27.75" customHeight="1">
      <c r="A99" s="307">
        <f t="shared" si="17"/>
        <v>86</v>
      </c>
      <c r="B99" s="307">
        <v>2</v>
      </c>
      <c r="C99" s="538"/>
      <c r="D99" s="538" t="s">
        <v>1449</v>
      </c>
      <c r="E99" s="598">
        <v>3170000</v>
      </c>
      <c r="F99" s="307" t="s">
        <v>1250</v>
      </c>
      <c r="G99" s="308">
        <v>1</v>
      </c>
      <c r="H99" s="369">
        <v>1</v>
      </c>
      <c r="I99" s="369">
        <v>0</v>
      </c>
      <c r="J99" s="369">
        <v>0</v>
      </c>
      <c r="K99" s="369">
        <v>0</v>
      </c>
      <c r="L99" s="308">
        <v>1</v>
      </c>
      <c r="M99" s="369">
        <v>1</v>
      </c>
      <c r="N99" s="371">
        <v>1</v>
      </c>
      <c r="O99" s="308">
        <v>0</v>
      </c>
      <c r="P99" s="369">
        <v>1</v>
      </c>
      <c r="Q99" s="372">
        <v>1</v>
      </c>
      <c r="R99" s="400">
        <v>1</v>
      </c>
      <c r="S99" s="372">
        <v>1</v>
      </c>
      <c r="T99" s="307">
        <v>1</v>
      </c>
      <c r="U99" s="335" t="s">
        <v>1108</v>
      </c>
      <c r="V99" s="320" t="str">
        <f t="shared" si="12"/>
        <v>ü</v>
      </c>
      <c r="W99" s="320" t="str">
        <f t="shared" si="13"/>
        <v/>
      </c>
      <c r="X99" s="320" t="str">
        <f t="shared" si="14"/>
        <v/>
      </c>
      <c r="Y99" s="320" t="str">
        <f t="shared" si="15"/>
        <v/>
      </c>
    </row>
    <row r="100" spans="1:25" ht="27.75" customHeight="1">
      <c r="A100" s="307">
        <f t="shared" si="17"/>
        <v>87</v>
      </c>
      <c r="B100" s="307">
        <v>2</v>
      </c>
      <c r="C100" s="538"/>
      <c r="D100" s="538" t="s">
        <v>1714</v>
      </c>
      <c r="E100" s="598">
        <v>30000000</v>
      </c>
      <c r="F100" s="307" t="s">
        <v>1248</v>
      </c>
      <c r="G100" s="308">
        <v>1</v>
      </c>
      <c r="H100" s="369">
        <v>1</v>
      </c>
      <c r="I100" s="369">
        <v>0</v>
      </c>
      <c r="J100" s="369">
        <v>0</v>
      </c>
      <c r="K100" s="369">
        <v>0</v>
      </c>
      <c r="L100" s="308">
        <v>1</v>
      </c>
      <c r="M100" s="369">
        <v>1</v>
      </c>
      <c r="N100" s="371">
        <v>1</v>
      </c>
      <c r="O100" s="308">
        <v>0</v>
      </c>
      <c r="P100" s="369">
        <v>1</v>
      </c>
      <c r="Q100" s="372">
        <v>1</v>
      </c>
      <c r="R100" s="400">
        <v>1</v>
      </c>
      <c r="S100" s="372">
        <v>1</v>
      </c>
      <c r="T100" s="307">
        <v>1</v>
      </c>
      <c r="U100" s="423" t="s">
        <v>203</v>
      </c>
      <c r="V100" s="320" t="str">
        <f t="shared" si="12"/>
        <v/>
      </c>
      <c r="W100" s="320" t="str">
        <f t="shared" si="13"/>
        <v>ü</v>
      </c>
      <c r="X100" s="320" t="str">
        <f t="shared" si="14"/>
        <v/>
      </c>
      <c r="Y100" s="320" t="str">
        <f t="shared" si="15"/>
        <v/>
      </c>
    </row>
    <row r="101" spans="1:25" ht="27.75" customHeight="1">
      <c r="A101" s="307">
        <f t="shared" si="17"/>
        <v>88</v>
      </c>
      <c r="B101" s="307">
        <v>2</v>
      </c>
      <c r="C101" s="538"/>
      <c r="D101" s="597" t="s">
        <v>1606</v>
      </c>
      <c r="E101" s="598">
        <v>20000000</v>
      </c>
      <c r="F101" s="307" t="s">
        <v>1248</v>
      </c>
      <c r="G101" s="308">
        <v>1</v>
      </c>
      <c r="H101" s="369">
        <v>1</v>
      </c>
      <c r="I101" s="369">
        <v>0</v>
      </c>
      <c r="J101" s="369">
        <v>0</v>
      </c>
      <c r="K101" s="369">
        <v>0</v>
      </c>
      <c r="L101" s="308">
        <v>1</v>
      </c>
      <c r="M101" s="369">
        <v>1</v>
      </c>
      <c r="N101" s="371">
        <v>1</v>
      </c>
      <c r="O101" s="308">
        <v>0</v>
      </c>
      <c r="P101" s="369">
        <v>1</v>
      </c>
      <c r="Q101" s="372">
        <v>1</v>
      </c>
      <c r="R101" s="400">
        <v>1</v>
      </c>
      <c r="S101" s="372">
        <v>1</v>
      </c>
      <c r="T101" s="307">
        <v>1</v>
      </c>
      <c r="U101" s="423" t="s">
        <v>203</v>
      </c>
      <c r="V101" s="320" t="str">
        <f t="shared" si="12"/>
        <v/>
      </c>
      <c r="W101" s="320" t="str">
        <f t="shared" si="13"/>
        <v>ü</v>
      </c>
      <c r="X101" s="320" t="str">
        <f t="shared" si="14"/>
        <v/>
      </c>
      <c r="Y101" s="320" t="str">
        <f t="shared" si="15"/>
        <v/>
      </c>
    </row>
    <row r="102" spans="1:25" ht="27.75" customHeight="1">
      <c r="A102" s="307">
        <f t="shared" si="17"/>
        <v>89</v>
      </c>
      <c r="B102" s="307">
        <v>2</v>
      </c>
      <c r="C102" s="538"/>
      <c r="D102" s="597" t="s">
        <v>1607</v>
      </c>
      <c r="E102" s="598">
        <v>824360</v>
      </c>
      <c r="F102" s="307" t="s">
        <v>1250</v>
      </c>
      <c r="G102" s="308">
        <v>1</v>
      </c>
      <c r="H102" s="369">
        <v>1</v>
      </c>
      <c r="I102" s="369">
        <v>0</v>
      </c>
      <c r="J102" s="369">
        <v>0</v>
      </c>
      <c r="K102" s="369">
        <v>0</v>
      </c>
      <c r="L102" s="308">
        <v>1</v>
      </c>
      <c r="M102" s="369">
        <v>1</v>
      </c>
      <c r="N102" s="371">
        <v>1</v>
      </c>
      <c r="O102" s="308">
        <v>0</v>
      </c>
      <c r="P102" s="369">
        <v>1</v>
      </c>
      <c r="Q102" s="372">
        <v>1</v>
      </c>
      <c r="R102" s="400">
        <v>1</v>
      </c>
      <c r="S102" s="372">
        <v>1</v>
      </c>
      <c r="T102" s="307">
        <v>1</v>
      </c>
      <c r="U102" s="335" t="s">
        <v>1108</v>
      </c>
      <c r="V102" s="320" t="str">
        <f t="shared" si="12"/>
        <v>ü</v>
      </c>
      <c r="W102" s="320" t="str">
        <f t="shared" si="13"/>
        <v/>
      </c>
      <c r="X102" s="320" t="str">
        <f t="shared" si="14"/>
        <v/>
      </c>
      <c r="Y102" s="320" t="str">
        <f t="shared" si="15"/>
        <v/>
      </c>
    </row>
    <row r="103" spans="1:25" ht="28.5">
      <c r="A103" s="307">
        <f t="shared" si="17"/>
        <v>90</v>
      </c>
      <c r="B103" s="307">
        <v>3</v>
      </c>
      <c r="C103" s="538" t="s">
        <v>909</v>
      </c>
      <c r="D103" s="597" t="s">
        <v>1981</v>
      </c>
      <c r="E103" s="598">
        <v>12276000</v>
      </c>
      <c r="F103" s="307" t="s">
        <v>1248</v>
      </c>
      <c r="G103" s="308">
        <v>1</v>
      </c>
      <c r="H103" s="369">
        <v>1</v>
      </c>
      <c r="I103" s="369">
        <v>0</v>
      </c>
      <c r="J103" s="369">
        <v>0</v>
      </c>
      <c r="K103" s="371">
        <v>0</v>
      </c>
      <c r="L103" s="308">
        <v>1</v>
      </c>
      <c r="M103" s="369">
        <v>1</v>
      </c>
      <c r="N103" s="371">
        <v>1</v>
      </c>
      <c r="O103" s="308">
        <v>0</v>
      </c>
      <c r="P103" s="369">
        <v>1</v>
      </c>
      <c r="Q103" s="371">
        <v>1</v>
      </c>
      <c r="R103" s="308">
        <v>1</v>
      </c>
      <c r="S103" s="372">
        <v>1</v>
      </c>
      <c r="T103" s="307">
        <v>1</v>
      </c>
      <c r="U103" s="423" t="s">
        <v>204</v>
      </c>
      <c r="V103" s="320" t="str">
        <f t="shared" si="12"/>
        <v/>
      </c>
      <c r="W103" s="320" t="str">
        <f t="shared" si="13"/>
        <v>ü</v>
      </c>
      <c r="X103" s="320" t="str">
        <f t="shared" si="14"/>
        <v/>
      </c>
      <c r="Y103" s="320" t="str">
        <f t="shared" si="15"/>
        <v/>
      </c>
    </row>
    <row r="104" spans="1:25" ht="27.75" customHeight="1">
      <c r="A104" s="307">
        <f t="shared" si="17"/>
        <v>91</v>
      </c>
      <c r="B104" s="307">
        <v>3</v>
      </c>
      <c r="C104" s="538"/>
      <c r="D104" s="597" t="s">
        <v>1982</v>
      </c>
      <c r="E104" s="598">
        <v>1650000</v>
      </c>
      <c r="F104" s="307" t="s">
        <v>1250</v>
      </c>
      <c r="G104" s="308">
        <v>1</v>
      </c>
      <c r="H104" s="369">
        <v>1</v>
      </c>
      <c r="I104" s="369">
        <v>1</v>
      </c>
      <c r="J104" s="369">
        <v>0</v>
      </c>
      <c r="K104" s="369">
        <v>0</v>
      </c>
      <c r="L104" s="308">
        <v>1</v>
      </c>
      <c r="M104" s="369">
        <v>1</v>
      </c>
      <c r="N104" s="371">
        <v>1</v>
      </c>
      <c r="O104" s="308">
        <v>0</v>
      </c>
      <c r="P104" s="369">
        <v>1</v>
      </c>
      <c r="Q104" s="372">
        <v>1</v>
      </c>
      <c r="R104" s="400">
        <v>1</v>
      </c>
      <c r="S104" s="372">
        <v>1</v>
      </c>
      <c r="T104" s="307">
        <v>1</v>
      </c>
      <c r="U104" s="335" t="s">
        <v>1109</v>
      </c>
      <c r="V104" s="320" t="str">
        <f t="shared" ref="V104:V121" si="18">IF($F104="Y",$Z$4,"")</f>
        <v>ü</v>
      </c>
      <c r="W104" s="320" t="str">
        <f t="shared" ref="W104:W121" si="19">IF(F104="F",$Z$4,"")</f>
        <v/>
      </c>
      <c r="X104" s="320" t="str">
        <f t="shared" ref="X104:X121" si="20">IF(F104="L",$Z$4,"")</f>
        <v/>
      </c>
      <c r="Y104" s="320" t="str">
        <f t="shared" ref="Y104:Y121" si="21">IF(F104="N",$Z$4,"")</f>
        <v/>
      </c>
    </row>
    <row r="105" spans="1:25" ht="27.75" customHeight="1">
      <c r="A105" s="307">
        <f t="shared" si="17"/>
        <v>92</v>
      </c>
      <c r="B105" s="307">
        <v>3</v>
      </c>
      <c r="C105" s="538"/>
      <c r="D105" s="597" t="s">
        <v>1983</v>
      </c>
      <c r="E105" s="598">
        <v>10500000</v>
      </c>
      <c r="F105" s="307" t="s">
        <v>1250</v>
      </c>
      <c r="G105" s="308">
        <v>1</v>
      </c>
      <c r="H105" s="369">
        <v>1</v>
      </c>
      <c r="I105" s="369">
        <v>0</v>
      </c>
      <c r="J105" s="369">
        <v>0</v>
      </c>
      <c r="K105" s="369">
        <v>0</v>
      </c>
      <c r="L105" s="308">
        <v>1</v>
      </c>
      <c r="M105" s="369">
        <v>1</v>
      </c>
      <c r="N105" s="371">
        <v>1</v>
      </c>
      <c r="O105" s="308">
        <v>0</v>
      </c>
      <c r="P105" s="369">
        <v>1</v>
      </c>
      <c r="Q105" s="372">
        <v>1</v>
      </c>
      <c r="R105" s="400">
        <v>1</v>
      </c>
      <c r="S105" s="372">
        <v>1</v>
      </c>
      <c r="T105" s="307">
        <v>1</v>
      </c>
      <c r="U105" s="335" t="s">
        <v>2064</v>
      </c>
      <c r="V105" s="320" t="str">
        <f t="shared" si="18"/>
        <v>ü</v>
      </c>
      <c r="W105" s="320" t="str">
        <f t="shared" si="19"/>
        <v/>
      </c>
      <c r="X105" s="320" t="str">
        <f t="shared" si="20"/>
        <v/>
      </c>
      <c r="Y105" s="320" t="str">
        <f t="shared" si="21"/>
        <v/>
      </c>
    </row>
    <row r="106" spans="1:25" ht="27.75" customHeight="1">
      <c r="A106" s="307">
        <f t="shared" si="17"/>
        <v>93</v>
      </c>
      <c r="B106" s="307">
        <v>3</v>
      </c>
      <c r="C106" s="538"/>
      <c r="D106" s="597" t="s">
        <v>1984</v>
      </c>
      <c r="E106" s="598">
        <v>3000000</v>
      </c>
      <c r="F106" s="307" t="s">
        <v>1249</v>
      </c>
      <c r="G106" s="308">
        <v>1</v>
      </c>
      <c r="H106" s="369">
        <v>0</v>
      </c>
      <c r="I106" s="369">
        <v>0</v>
      </c>
      <c r="J106" s="369">
        <v>0</v>
      </c>
      <c r="K106" s="371">
        <v>0</v>
      </c>
      <c r="L106" s="308">
        <v>1</v>
      </c>
      <c r="M106" s="369">
        <v>1</v>
      </c>
      <c r="N106" s="371">
        <v>1</v>
      </c>
      <c r="O106" s="308">
        <v>0</v>
      </c>
      <c r="P106" s="369">
        <v>1</v>
      </c>
      <c r="Q106" s="371">
        <v>1</v>
      </c>
      <c r="R106" s="308">
        <v>0</v>
      </c>
      <c r="S106" s="372">
        <v>0</v>
      </c>
      <c r="T106" s="307">
        <v>0</v>
      </c>
      <c r="U106" s="335" t="s">
        <v>1245</v>
      </c>
      <c r="V106" s="320" t="str">
        <f t="shared" si="18"/>
        <v/>
      </c>
      <c r="W106" s="320" t="str">
        <f t="shared" si="19"/>
        <v/>
      </c>
      <c r="X106" s="320" t="str">
        <f t="shared" si="20"/>
        <v/>
      </c>
      <c r="Y106" s="320" t="str">
        <f t="shared" si="21"/>
        <v>ü</v>
      </c>
    </row>
    <row r="107" spans="1:25" ht="27.75" customHeight="1">
      <c r="A107" s="307">
        <f t="shared" si="17"/>
        <v>94</v>
      </c>
      <c r="B107" s="307">
        <v>3</v>
      </c>
      <c r="C107" s="538"/>
      <c r="D107" s="597" t="s">
        <v>1985</v>
      </c>
      <c r="E107" s="598">
        <v>1435200</v>
      </c>
      <c r="F107" s="307" t="s">
        <v>1250</v>
      </c>
      <c r="G107" s="308">
        <v>1</v>
      </c>
      <c r="H107" s="369">
        <v>1</v>
      </c>
      <c r="I107" s="369">
        <v>0</v>
      </c>
      <c r="J107" s="369">
        <v>0</v>
      </c>
      <c r="K107" s="369">
        <v>0</v>
      </c>
      <c r="L107" s="308">
        <v>1</v>
      </c>
      <c r="M107" s="369">
        <v>1</v>
      </c>
      <c r="N107" s="371">
        <v>1</v>
      </c>
      <c r="O107" s="308">
        <v>0</v>
      </c>
      <c r="P107" s="369">
        <v>1</v>
      </c>
      <c r="Q107" s="372">
        <v>1</v>
      </c>
      <c r="R107" s="400">
        <v>1</v>
      </c>
      <c r="S107" s="372">
        <v>1</v>
      </c>
      <c r="T107" s="307">
        <v>1</v>
      </c>
      <c r="U107" s="335" t="s">
        <v>1110</v>
      </c>
      <c r="V107" s="320" t="str">
        <f t="shared" si="18"/>
        <v>ü</v>
      </c>
      <c r="W107" s="320" t="str">
        <f t="shared" si="19"/>
        <v/>
      </c>
      <c r="X107" s="320" t="str">
        <f t="shared" si="20"/>
        <v/>
      </c>
      <c r="Y107" s="320" t="str">
        <f t="shared" si="21"/>
        <v/>
      </c>
    </row>
    <row r="108" spans="1:25" ht="27.75" customHeight="1">
      <c r="A108" s="307">
        <f t="shared" si="17"/>
        <v>95</v>
      </c>
      <c r="B108" s="307">
        <v>3</v>
      </c>
      <c r="C108" s="538"/>
      <c r="D108" s="597" t="s">
        <v>1986</v>
      </c>
      <c r="E108" s="598">
        <v>8100000</v>
      </c>
      <c r="F108" s="307" t="s">
        <v>1250</v>
      </c>
      <c r="G108" s="308">
        <v>1</v>
      </c>
      <c r="H108" s="369">
        <v>1</v>
      </c>
      <c r="I108" s="369">
        <v>0</v>
      </c>
      <c r="J108" s="369">
        <v>0</v>
      </c>
      <c r="K108" s="369">
        <v>0</v>
      </c>
      <c r="L108" s="308">
        <v>1</v>
      </c>
      <c r="M108" s="369">
        <v>1</v>
      </c>
      <c r="N108" s="371">
        <v>1</v>
      </c>
      <c r="O108" s="308">
        <v>0</v>
      </c>
      <c r="P108" s="369">
        <v>1</v>
      </c>
      <c r="Q108" s="372">
        <v>1</v>
      </c>
      <c r="R108" s="400">
        <v>1</v>
      </c>
      <c r="S108" s="372">
        <v>1</v>
      </c>
      <c r="T108" s="307">
        <v>1</v>
      </c>
      <c r="U108" s="335" t="s">
        <v>1108</v>
      </c>
      <c r="V108" s="320" t="str">
        <f t="shared" si="18"/>
        <v>ü</v>
      </c>
      <c r="W108" s="320" t="str">
        <f t="shared" si="19"/>
        <v/>
      </c>
      <c r="X108" s="320" t="str">
        <f t="shared" si="20"/>
        <v/>
      </c>
      <c r="Y108" s="320" t="str">
        <f t="shared" si="21"/>
        <v/>
      </c>
    </row>
    <row r="109" spans="1:25" ht="27.75" customHeight="1">
      <c r="A109" s="307">
        <f t="shared" si="17"/>
        <v>96</v>
      </c>
      <c r="B109" s="307">
        <v>3</v>
      </c>
      <c r="C109" s="538"/>
      <c r="D109" s="597" t="s">
        <v>1991</v>
      </c>
      <c r="E109" s="598">
        <v>5000000</v>
      </c>
      <c r="F109" s="307" t="s">
        <v>1249</v>
      </c>
      <c r="G109" s="308">
        <v>1</v>
      </c>
      <c r="H109" s="369">
        <v>0</v>
      </c>
      <c r="I109" s="369">
        <v>0</v>
      </c>
      <c r="J109" s="369">
        <v>0</v>
      </c>
      <c r="K109" s="371">
        <v>0</v>
      </c>
      <c r="L109" s="308">
        <v>1</v>
      </c>
      <c r="M109" s="369">
        <v>1</v>
      </c>
      <c r="N109" s="371">
        <v>1</v>
      </c>
      <c r="O109" s="308">
        <v>0</v>
      </c>
      <c r="P109" s="369">
        <v>1</v>
      </c>
      <c r="Q109" s="371">
        <v>1</v>
      </c>
      <c r="R109" s="308">
        <v>0</v>
      </c>
      <c r="S109" s="372">
        <v>0</v>
      </c>
      <c r="T109" s="307">
        <v>0</v>
      </c>
      <c r="U109" s="335" t="s">
        <v>1756</v>
      </c>
      <c r="V109" s="320" t="str">
        <f t="shared" si="18"/>
        <v/>
      </c>
      <c r="W109" s="320" t="str">
        <f t="shared" si="19"/>
        <v/>
      </c>
      <c r="X109" s="320" t="str">
        <f t="shared" si="20"/>
        <v/>
      </c>
      <c r="Y109" s="320" t="str">
        <f t="shared" si="21"/>
        <v>ü</v>
      </c>
    </row>
    <row r="110" spans="1:25" ht="27.75" customHeight="1">
      <c r="A110" s="307">
        <f t="shared" si="17"/>
        <v>97</v>
      </c>
      <c r="B110" s="307">
        <v>3</v>
      </c>
      <c r="C110" s="538"/>
      <c r="D110" s="597" t="s">
        <v>1450</v>
      </c>
      <c r="E110" s="598">
        <v>18738000</v>
      </c>
      <c r="F110" s="307" t="s">
        <v>1248</v>
      </c>
      <c r="G110" s="308">
        <v>1</v>
      </c>
      <c r="H110" s="369">
        <v>1</v>
      </c>
      <c r="I110" s="369">
        <v>0</v>
      </c>
      <c r="J110" s="369">
        <v>0</v>
      </c>
      <c r="K110" s="371">
        <v>0</v>
      </c>
      <c r="L110" s="308">
        <v>1</v>
      </c>
      <c r="M110" s="369">
        <v>1</v>
      </c>
      <c r="N110" s="371">
        <v>1</v>
      </c>
      <c r="O110" s="308">
        <v>0</v>
      </c>
      <c r="P110" s="369">
        <v>1</v>
      </c>
      <c r="Q110" s="371">
        <v>1</v>
      </c>
      <c r="R110" s="308">
        <v>1</v>
      </c>
      <c r="S110" s="372">
        <v>1</v>
      </c>
      <c r="T110" s="307">
        <v>1</v>
      </c>
      <c r="U110" s="423" t="s">
        <v>204</v>
      </c>
      <c r="V110" s="320" t="str">
        <f t="shared" si="18"/>
        <v/>
      </c>
      <c r="W110" s="320" t="str">
        <f t="shared" si="19"/>
        <v>ü</v>
      </c>
      <c r="X110" s="320" t="str">
        <f t="shared" si="20"/>
        <v/>
      </c>
      <c r="Y110" s="320" t="str">
        <f t="shared" si="21"/>
        <v/>
      </c>
    </row>
    <row r="111" spans="1:25" ht="27.75" customHeight="1">
      <c r="A111" s="307">
        <f t="shared" si="17"/>
        <v>98</v>
      </c>
      <c r="B111" s="307">
        <v>3</v>
      </c>
      <c r="C111" s="538"/>
      <c r="D111" s="597" t="s">
        <v>1745</v>
      </c>
      <c r="E111" s="598">
        <v>1800000</v>
      </c>
      <c r="F111" s="307" t="s">
        <v>1250</v>
      </c>
      <c r="G111" s="308">
        <v>1</v>
      </c>
      <c r="H111" s="369">
        <v>1</v>
      </c>
      <c r="I111" s="369">
        <v>1</v>
      </c>
      <c r="J111" s="369">
        <v>0</v>
      </c>
      <c r="K111" s="369">
        <v>0</v>
      </c>
      <c r="L111" s="308">
        <v>1</v>
      </c>
      <c r="M111" s="369">
        <v>1</v>
      </c>
      <c r="N111" s="371">
        <v>1</v>
      </c>
      <c r="O111" s="308">
        <v>0</v>
      </c>
      <c r="P111" s="369">
        <v>1</v>
      </c>
      <c r="Q111" s="372">
        <v>1</v>
      </c>
      <c r="R111" s="400">
        <v>1</v>
      </c>
      <c r="S111" s="372">
        <v>1</v>
      </c>
      <c r="T111" s="307">
        <v>1</v>
      </c>
      <c r="U111" s="335" t="s">
        <v>1111</v>
      </c>
      <c r="V111" s="320" t="str">
        <f t="shared" si="18"/>
        <v>ü</v>
      </c>
      <c r="W111" s="320" t="str">
        <f t="shared" si="19"/>
        <v/>
      </c>
      <c r="X111" s="320" t="str">
        <f t="shared" si="20"/>
        <v/>
      </c>
      <c r="Y111" s="320" t="str">
        <f t="shared" si="21"/>
        <v/>
      </c>
    </row>
    <row r="112" spans="1:25" ht="27.75" customHeight="1">
      <c r="A112" s="307">
        <f t="shared" si="17"/>
        <v>99</v>
      </c>
      <c r="B112" s="307">
        <v>3</v>
      </c>
      <c r="C112" s="538"/>
      <c r="D112" s="597" t="s">
        <v>1746</v>
      </c>
      <c r="E112" s="598">
        <v>400000</v>
      </c>
      <c r="F112" s="307" t="s">
        <v>1250</v>
      </c>
      <c r="G112" s="308">
        <v>1</v>
      </c>
      <c r="H112" s="369">
        <v>1</v>
      </c>
      <c r="I112" s="369">
        <v>0</v>
      </c>
      <c r="J112" s="369">
        <v>0</v>
      </c>
      <c r="K112" s="369">
        <v>0</v>
      </c>
      <c r="L112" s="308">
        <v>1</v>
      </c>
      <c r="M112" s="369">
        <v>1</v>
      </c>
      <c r="N112" s="371">
        <v>1</v>
      </c>
      <c r="O112" s="308">
        <v>0</v>
      </c>
      <c r="P112" s="369">
        <v>1</v>
      </c>
      <c r="Q112" s="372">
        <v>1</v>
      </c>
      <c r="R112" s="400">
        <v>1</v>
      </c>
      <c r="S112" s="372">
        <v>1</v>
      </c>
      <c r="T112" s="307">
        <v>1</v>
      </c>
      <c r="U112" s="335" t="s">
        <v>1111</v>
      </c>
      <c r="V112" s="320" t="str">
        <f t="shared" si="18"/>
        <v>ü</v>
      </c>
      <c r="W112" s="320" t="str">
        <f t="shared" si="19"/>
        <v/>
      </c>
      <c r="X112" s="320" t="str">
        <f t="shared" si="20"/>
        <v/>
      </c>
      <c r="Y112" s="320" t="str">
        <f t="shared" si="21"/>
        <v/>
      </c>
    </row>
    <row r="113" spans="1:25" ht="27.75" customHeight="1">
      <c r="A113" s="307">
        <f t="shared" si="17"/>
        <v>100</v>
      </c>
      <c r="B113" s="307">
        <v>3</v>
      </c>
      <c r="C113" s="538"/>
      <c r="D113" s="597" t="s">
        <v>1747</v>
      </c>
      <c r="E113" s="598">
        <v>3078000</v>
      </c>
      <c r="F113" s="307" t="s">
        <v>1250</v>
      </c>
      <c r="G113" s="308">
        <v>1</v>
      </c>
      <c r="H113" s="369">
        <v>1</v>
      </c>
      <c r="I113" s="369">
        <v>0</v>
      </c>
      <c r="J113" s="369">
        <v>0</v>
      </c>
      <c r="K113" s="369">
        <v>0</v>
      </c>
      <c r="L113" s="308">
        <v>1</v>
      </c>
      <c r="M113" s="369">
        <v>1</v>
      </c>
      <c r="N113" s="371">
        <v>1</v>
      </c>
      <c r="O113" s="308">
        <v>0</v>
      </c>
      <c r="P113" s="369">
        <v>1</v>
      </c>
      <c r="Q113" s="372">
        <v>1</v>
      </c>
      <c r="R113" s="400">
        <v>1</v>
      </c>
      <c r="S113" s="372">
        <v>1</v>
      </c>
      <c r="T113" s="307">
        <v>1</v>
      </c>
      <c r="U113" s="335" t="s">
        <v>1111</v>
      </c>
      <c r="V113" s="320" t="str">
        <f t="shared" si="18"/>
        <v>ü</v>
      </c>
      <c r="W113" s="320" t="str">
        <f t="shared" si="19"/>
        <v/>
      </c>
      <c r="X113" s="320" t="str">
        <f t="shared" si="20"/>
        <v/>
      </c>
      <c r="Y113" s="320" t="str">
        <f t="shared" si="21"/>
        <v/>
      </c>
    </row>
    <row r="114" spans="1:25" ht="27.75" customHeight="1">
      <c r="A114" s="307">
        <f t="shared" si="17"/>
        <v>101</v>
      </c>
      <c r="B114" s="307">
        <v>3</v>
      </c>
      <c r="C114" s="538"/>
      <c r="D114" s="597" t="s">
        <v>1748</v>
      </c>
      <c r="E114" s="598">
        <v>2630000</v>
      </c>
      <c r="F114" s="307" t="s">
        <v>1250</v>
      </c>
      <c r="G114" s="308">
        <v>1</v>
      </c>
      <c r="H114" s="369">
        <v>1</v>
      </c>
      <c r="I114" s="369">
        <v>0</v>
      </c>
      <c r="J114" s="369">
        <v>0</v>
      </c>
      <c r="K114" s="369">
        <v>0</v>
      </c>
      <c r="L114" s="308">
        <v>1</v>
      </c>
      <c r="M114" s="369">
        <v>1</v>
      </c>
      <c r="N114" s="371">
        <v>1</v>
      </c>
      <c r="O114" s="308">
        <v>0</v>
      </c>
      <c r="P114" s="369">
        <v>1</v>
      </c>
      <c r="Q114" s="372">
        <v>1</v>
      </c>
      <c r="R114" s="400">
        <v>1</v>
      </c>
      <c r="S114" s="372">
        <v>1</v>
      </c>
      <c r="T114" s="307">
        <v>1</v>
      </c>
      <c r="U114" s="335" t="s">
        <v>1111</v>
      </c>
      <c r="V114" s="320" t="str">
        <f t="shared" si="18"/>
        <v>ü</v>
      </c>
      <c r="W114" s="320" t="str">
        <f t="shared" si="19"/>
        <v/>
      </c>
      <c r="X114" s="320" t="str">
        <f t="shared" si="20"/>
        <v/>
      </c>
      <c r="Y114" s="320" t="str">
        <f t="shared" si="21"/>
        <v/>
      </c>
    </row>
    <row r="115" spans="1:25" ht="27.75" customHeight="1">
      <c r="A115" s="307">
        <f t="shared" si="17"/>
        <v>102</v>
      </c>
      <c r="B115" s="307">
        <v>3</v>
      </c>
      <c r="C115" s="538"/>
      <c r="D115" s="597" t="s">
        <v>1749</v>
      </c>
      <c r="E115" s="598">
        <v>2530000</v>
      </c>
      <c r="F115" s="307" t="s">
        <v>1250</v>
      </c>
      <c r="G115" s="308">
        <v>1</v>
      </c>
      <c r="H115" s="369">
        <v>1</v>
      </c>
      <c r="I115" s="369">
        <v>0</v>
      </c>
      <c r="J115" s="369">
        <v>0</v>
      </c>
      <c r="K115" s="369">
        <v>0</v>
      </c>
      <c r="L115" s="308">
        <v>1</v>
      </c>
      <c r="M115" s="369">
        <v>1</v>
      </c>
      <c r="N115" s="371">
        <v>1</v>
      </c>
      <c r="O115" s="308">
        <v>0</v>
      </c>
      <c r="P115" s="369">
        <v>1</v>
      </c>
      <c r="Q115" s="372">
        <v>1</v>
      </c>
      <c r="R115" s="400">
        <v>1</v>
      </c>
      <c r="S115" s="372">
        <v>1</v>
      </c>
      <c r="T115" s="307">
        <v>1</v>
      </c>
      <c r="U115" s="335" t="s">
        <v>1111</v>
      </c>
      <c r="V115" s="320" t="str">
        <f t="shared" si="18"/>
        <v>ü</v>
      </c>
      <c r="W115" s="320" t="str">
        <f t="shared" si="19"/>
        <v/>
      </c>
      <c r="X115" s="320" t="str">
        <f t="shared" si="20"/>
        <v/>
      </c>
      <c r="Y115" s="320" t="str">
        <f t="shared" si="21"/>
        <v/>
      </c>
    </row>
    <row r="116" spans="1:25" ht="27.75" customHeight="1">
      <c r="A116" s="307">
        <f t="shared" si="17"/>
        <v>103</v>
      </c>
      <c r="B116" s="307">
        <v>3</v>
      </c>
      <c r="C116" s="538"/>
      <c r="D116" s="597" t="s">
        <v>1750</v>
      </c>
      <c r="E116" s="598">
        <v>11723600</v>
      </c>
      <c r="F116" s="307" t="s">
        <v>1248</v>
      </c>
      <c r="G116" s="308">
        <v>1</v>
      </c>
      <c r="H116" s="369">
        <v>1</v>
      </c>
      <c r="I116" s="369">
        <v>0</v>
      </c>
      <c r="J116" s="369">
        <v>0</v>
      </c>
      <c r="K116" s="371">
        <v>0</v>
      </c>
      <c r="L116" s="308">
        <v>1</v>
      </c>
      <c r="M116" s="369">
        <v>1</v>
      </c>
      <c r="N116" s="371">
        <v>1</v>
      </c>
      <c r="O116" s="308">
        <v>0</v>
      </c>
      <c r="P116" s="369">
        <v>1</v>
      </c>
      <c r="Q116" s="371">
        <v>1</v>
      </c>
      <c r="R116" s="308">
        <v>1</v>
      </c>
      <c r="S116" s="372">
        <v>1</v>
      </c>
      <c r="T116" s="307">
        <v>1</v>
      </c>
      <c r="U116" s="423" t="s">
        <v>204</v>
      </c>
      <c r="V116" s="320" t="str">
        <f t="shared" si="18"/>
        <v/>
      </c>
      <c r="W116" s="320" t="str">
        <f t="shared" si="19"/>
        <v>ü</v>
      </c>
      <c r="X116" s="320" t="str">
        <f t="shared" si="20"/>
        <v/>
      </c>
      <c r="Y116" s="320" t="str">
        <f t="shared" si="21"/>
        <v/>
      </c>
    </row>
    <row r="117" spans="1:25" ht="27.75" customHeight="1">
      <c r="A117" s="307">
        <f t="shared" si="17"/>
        <v>104</v>
      </c>
      <c r="B117" s="307">
        <v>3</v>
      </c>
      <c r="C117" s="538"/>
      <c r="D117" s="597" t="s">
        <v>1751</v>
      </c>
      <c r="E117" s="598">
        <v>3500000</v>
      </c>
      <c r="F117" s="307" t="s">
        <v>1249</v>
      </c>
      <c r="G117" s="308">
        <v>1</v>
      </c>
      <c r="H117" s="369">
        <v>0</v>
      </c>
      <c r="I117" s="369">
        <v>0</v>
      </c>
      <c r="J117" s="369">
        <v>0</v>
      </c>
      <c r="K117" s="371">
        <v>0</v>
      </c>
      <c r="L117" s="308">
        <v>1</v>
      </c>
      <c r="M117" s="369">
        <v>1</v>
      </c>
      <c r="N117" s="371">
        <v>1</v>
      </c>
      <c r="O117" s="308">
        <v>0</v>
      </c>
      <c r="P117" s="369">
        <v>1</v>
      </c>
      <c r="Q117" s="371">
        <v>1</v>
      </c>
      <c r="R117" s="308">
        <v>0</v>
      </c>
      <c r="S117" s="372">
        <v>0</v>
      </c>
      <c r="T117" s="307">
        <v>0</v>
      </c>
      <c r="U117" s="335" t="s">
        <v>1245</v>
      </c>
      <c r="V117" s="320" t="str">
        <f t="shared" si="18"/>
        <v/>
      </c>
      <c r="W117" s="320" t="str">
        <f t="shared" si="19"/>
        <v/>
      </c>
      <c r="X117" s="320" t="str">
        <f t="shared" si="20"/>
        <v/>
      </c>
      <c r="Y117" s="320" t="str">
        <f t="shared" si="21"/>
        <v>ü</v>
      </c>
    </row>
    <row r="118" spans="1:25" ht="27.75" customHeight="1">
      <c r="A118" s="307">
        <f t="shared" si="17"/>
        <v>105</v>
      </c>
      <c r="B118" s="307">
        <v>3</v>
      </c>
      <c r="C118" s="538"/>
      <c r="D118" s="597" t="s">
        <v>1752</v>
      </c>
      <c r="E118" s="598">
        <v>7470000</v>
      </c>
      <c r="F118" s="307" t="s">
        <v>1250</v>
      </c>
      <c r="G118" s="308">
        <v>1</v>
      </c>
      <c r="H118" s="369">
        <v>1</v>
      </c>
      <c r="I118" s="369">
        <v>0</v>
      </c>
      <c r="J118" s="369">
        <v>0</v>
      </c>
      <c r="K118" s="369">
        <v>0</v>
      </c>
      <c r="L118" s="308">
        <v>1</v>
      </c>
      <c r="M118" s="369">
        <v>1</v>
      </c>
      <c r="N118" s="371">
        <v>1</v>
      </c>
      <c r="O118" s="308">
        <v>0</v>
      </c>
      <c r="P118" s="369">
        <v>1</v>
      </c>
      <c r="Q118" s="372">
        <v>1</v>
      </c>
      <c r="R118" s="400">
        <v>1</v>
      </c>
      <c r="S118" s="372">
        <v>1</v>
      </c>
      <c r="T118" s="307">
        <v>1</v>
      </c>
      <c r="U118" s="335" t="s">
        <v>1111</v>
      </c>
      <c r="V118" s="320" t="str">
        <f t="shared" si="18"/>
        <v>ü</v>
      </c>
      <c r="W118" s="320" t="str">
        <f t="shared" si="19"/>
        <v/>
      </c>
      <c r="X118" s="320" t="str">
        <f t="shared" si="20"/>
        <v/>
      </c>
      <c r="Y118" s="320" t="str">
        <f t="shared" si="21"/>
        <v/>
      </c>
    </row>
    <row r="119" spans="1:25" ht="27.75" customHeight="1">
      <c r="A119" s="307">
        <f t="shared" si="17"/>
        <v>106</v>
      </c>
      <c r="B119" s="307">
        <v>3</v>
      </c>
      <c r="C119" s="538"/>
      <c r="D119" s="601" t="s">
        <v>1451</v>
      </c>
      <c r="E119" s="613">
        <v>2500000</v>
      </c>
      <c r="F119" s="603" t="s">
        <v>1249</v>
      </c>
      <c r="G119" s="604">
        <v>0</v>
      </c>
      <c r="H119" s="605">
        <v>0</v>
      </c>
      <c r="I119" s="605">
        <v>0</v>
      </c>
      <c r="J119" s="605">
        <v>0</v>
      </c>
      <c r="K119" s="606">
        <v>0</v>
      </c>
      <c r="L119" s="604">
        <v>0</v>
      </c>
      <c r="M119" s="605">
        <v>0</v>
      </c>
      <c r="N119" s="606">
        <v>0</v>
      </c>
      <c r="O119" s="604">
        <v>0</v>
      </c>
      <c r="P119" s="605">
        <v>0</v>
      </c>
      <c r="Q119" s="606">
        <v>0</v>
      </c>
      <c r="R119" s="604">
        <v>0</v>
      </c>
      <c r="S119" s="607">
        <v>0</v>
      </c>
      <c r="T119" s="603">
        <v>0</v>
      </c>
      <c r="U119" s="335" t="s">
        <v>1029</v>
      </c>
      <c r="V119" s="320" t="str">
        <f t="shared" si="18"/>
        <v/>
      </c>
      <c r="W119" s="320" t="str">
        <f t="shared" si="19"/>
        <v/>
      </c>
      <c r="X119" s="320" t="str">
        <f t="shared" si="20"/>
        <v/>
      </c>
      <c r="Y119" s="320" t="str">
        <f t="shared" si="21"/>
        <v>ü</v>
      </c>
    </row>
    <row r="120" spans="1:25" ht="42.75">
      <c r="A120" s="307">
        <f t="shared" si="17"/>
        <v>107</v>
      </c>
      <c r="B120" s="307">
        <v>4</v>
      </c>
      <c r="C120" s="538" t="s">
        <v>1753</v>
      </c>
      <c r="D120" s="597" t="s">
        <v>1754</v>
      </c>
      <c r="E120" s="598">
        <v>2200000</v>
      </c>
      <c r="F120" s="307" t="s">
        <v>1249</v>
      </c>
      <c r="G120" s="308">
        <v>1</v>
      </c>
      <c r="H120" s="369">
        <v>0</v>
      </c>
      <c r="I120" s="369">
        <v>0</v>
      </c>
      <c r="J120" s="369">
        <v>0</v>
      </c>
      <c r="K120" s="371">
        <v>0</v>
      </c>
      <c r="L120" s="308">
        <v>1</v>
      </c>
      <c r="M120" s="369">
        <v>1</v>
      </c>
      <c r="N120" s="371">
        <v>1</v>
      </c>
      <c r="O120" s="308">
        <v>0</v>
      </c>
      <c r="P120" s="369">
        <v>1</v>
      </c>
      <c r="Q120" s="371">
        <v>1</v>
      </c>
      <c r="R120" s="308">
        <v>0</v>
      </c>
      <c r="S120" s="372">
        <v>0</v>
      </c>
      <c r="T120" s="307">
        <v>0</v>
      </c>
      <c r="U120" s="335" t="s">
        <v>1989</v>
      </c>
      <c r="V120" s="320" t="str">
        <f t="shared" si="18"/>
        <v/>
      </c>
      <c r="W120" s="320" t="str">
        <f t="shared" si="19"/>
        <v/>
      </c>
      <c r="X120" s="320" t="str">
        <f t="shared" si="20"/>
        <v/>
      </c>
      <c r="Y120" s="320" t="str">
        <f t="shared" si="21"/>
        <v>ü</v>
      </c>
    </row>
    <row r="121" spans="1:25" ht="27.75" customHeight="1">
      <c r="A121" s="342">
        <f t="shared" si="17"/>
        <v>108</v>
      </c>
      <c r="B121" s="342">
        <v>4</v>
      </c>
      <c r="C121" s="557"/>
      <c r="D121" s="614" t="s">
        <v>1755</v>
      </c>
      <c r="E121" s="615">
        <v>5000000</v>
      </c>
      <c r="F121" s="342" t="s">
        <v>1249</v>
      </c>
      <c r="G121" s="430">
        <v>1</v>
      </c>
      <c r="H121" s="431">
        <v>0</v>
      </c>
      <c r="I121" s="431">
        <v>0</v>
      </c>
      <c r="J121" s="431">
        <v>0</v>
      </c>
      <c r="K121" s="427">
        <v>0</v>
      </c>
      <c r="L121" s="430">
        <v>1</v>
      </c>
      <c r="M121" s="431">
        <v>1</v>
      </c>
      <c r="N121" s="427">
        <v>1</v>
      </c>
      <c r="O121" s="430">
        <v>0</v>
      </c>
      <c r="P121" s="431">
        <v>1</v>
      </c>
      <c r="Q121" s="427">
        <v>1</v>
      </c>
      <c r="R121" s="430">
        <v>0</v>
      </c>
      <c r="S121" s="432">
        <v>0</v>
      </c>
      <c r="T121" s="342">
        <v>0</v>
      </c>
      <c r="U121" s="343" t="s">
        <v>1989</v>
      </c>
      <c r="V121" s="353" t="str">
        <f t="shared" si="18"/>
        <v/>
      </c>
      <c r="W121" s="353" t="str">
        <f t="shared" si="19"/>
        <v/>
      </c>
      <c r="X121" s="353" t="str">
        <f t="shared" si="20"/>
        <v/>
      </c>
      <c r="Y121" s="353" t="str">
        <f t="shared" si="21"/>
        <v>ü</v>
      </c>
    </row>
    <row r="122" spans="1:25" s="78" customFormat="1">
      <c r="A122" s="46"/>
      <c r="B122" s="46"/>
      <c r="C122" s="75"/>
      <c r="D122" s="76"/>
      <c r="E122" s="77"/>
      <c r="U122" s="75"/>
    </row>
    <row r="123" spans="1:25" s="78" customFormat="1">
      <c r="A123" s="46"/>
      <c r="B123" s="46"/>
      <c r="C123" s="75"/>
      <c r="D123" s="76"/>
      <c r="E123" s="77"/>
      <c r="U123" s="75"/>
    </row>
    <row r="124" spans="1:25" hidden="1">
      <c r="A124" s="52"/>
      <c r="B124" s="52"/>
      <c r="C124" s="53"/>
      <c r="D124" s="54" t="s">
        <v>805</v>
      </c>
      <c r="E124" s="153">
        <f>SUMIF(F$8:F121,"Y",E$8:E121)</f>
        <v>120429860</v>
      </c>
      <c r="F124" s="59">
        <f>COUNTIF(F$8:F121,"Y")</f>
        <v>36</v>
      </c>
      <c r="G124" s="55"/>
      <c r="H124" s="56"/>
      <c r="I124" s="56"/>
      <c r="J124" s="56"/>
      <c r="K124" s="57"/>
      <c r="L124" s="55"/>
      <c r="M124" s="56"/>
      <c r="N124" s="57"/>
      <c r="O124" s="55"/>
      <c r="P124" s="56"/>
      <c r="Q124" s="57"/>
      <c r="R124" s="55"/>
      <c r="S124" s="58"/>
      <c r="T124" s="59"/>
      <c r="U124" s="53"/>
    </row>
    <row r="125" spans="1:25" hidden="1">
      <c r="A125" s="44"/>
      <c r="B125" s="44"/>
      <c r="C125" s="48"/>
      <c r="D125" s="68" t="s">
        <v>806</v>
      </c>
      <c r="E125" s="69">
        <f>SUMIF(F$8:F121,"N",E$8:E121)</f>
        <v>119488450</v>
      </c>
      <c r="F125" s="64">
        <f>COUNTIF(F$8:F121,"N")</f>
        <v>63</v>
      </c>
      <c r="G125" s="60"/>
      <c r="H125" s="61"/>
      <c r="I125" s="61"/>
      <c r="J125" s="61"/>
      <c r="K125" s="62"/>
      <c r="L125" s="60"/>
      <c r="M125" s="61"/>
      <c r="N125" s="62"/>
      <c r="O125" s="60"/>
      <c r="P125" s="61"/>
      <c r="Q125" s="62"/>
      <c r="R125" s="60"/>
      <c r="S125" s="63"/>
      <c r="T125" s="64"/>
      <c r="U125" s="48"/>
    </row>
    <row r="126" spans="1:25" hidden="1">
      <c r="A126" s="44"/>
      <c r="B126" s="44"/>
      <c r="C126" s="48"/>
      <c r="D126" s="68" t="s">
        <v>804</v>
      </c>
      <c r="E126" s="69">
        <f>SUMIF(F$8:F121,"F",E$8:E121)</f>
        <v>106730600</v>
      </c>
      <c r="F126" s="64">
        <f>COUNTIF(F$8:F121,"F")</f>
        <v>9</v>
      </c>
      <c r="G126" s="60"/>
      <c r="H126" s="61"/>
      <c r="I126" s="61"/>
      <c r="J126" s="61"/>
      <c r="K126" s="62"/>
      <c r="L126" s="60"/>
      <c r="M126" s="61"/>
      <c r="N126" s="62"/>
      <c r="O126" s="60"/>
      <c r="P126" s="61"/>
      <c r="Q126" s="62"/>
      <c r="R126" s="60"/>
      <c r="S126" s="63"/>
      <c r="T126" s="64"/>
      <c r="U126" s="48"/>
    </row>
    <row r="127" spans="1:25" hidden="1">
      <c r="A127" s="44"/>
      <c r="B127" s="44"/>
      <c r="C127" s="48"/>
      <c r="D127" s="68" t="s">
        <v>1101</v>
      </c>
      <c r="E127" s="69">
        <f>SUMIF(F$8:F121,"L",E$8:E121)</f>
        <v>0</v>
      </c>
      <c r="F127" s="64">
        <f>COUNTIF(F$8:F121,"L")</f>
        <v>0</v>
      </c>
      <c r="G127" s="60"/>
      <c r="H127" s="61"/>
      <c r="I127" s="61"/>
      <c r="J127" s="61"/>
      <c r="K127" s="62"/>
      <c r="L127" s="60"/>
      <c r="M127" s="61"/>
      <c r="N127" s="62"/>
      <c r="O127" s="60"/>
      <c r="P127" s="61"/>
      <c r="Q127" s="62"/>
      <c r="R127" s="60"/>
      <c r="S127" s="63"/>
      <c r="T127" s="64"/>
      <c r="U127" s="48"/>
    </row>
    <row r="128" spans="1:25" hidden="1">
      <c r="A128" s="44"/>
      <c r="B128" s="44"/>
      <c r="C128" s="48"/>
      <c r="D128" s="70" t="s">
        <v>807</v>
      </c>
      <c r="E128" s="71">
        <f>SUM(E124:E127)</f>
        <v>346648910</v>
      </c>
      <c r="F128" s="72">
        <f>SUM(F124:F127)</f>
        <v>108</v>
      </c>
      <c r="G128" s="60"/>
      <c r="H128" s="61"/>
      <c r="I128" s="61"/>
      <c r="J128" s="61"/>
      <c r="K128" s="62"/>
      <c r="L128" s="60"/>
      <c r="M128" s="61"/>
      <c r="N128" s="62"/>
      <c r="O128" s="60"/>
      <c r="P128" s="61"/>
      <c r="Q128" s="62"/>
      <c r="R128" s="60"/>
      <c r="S128" s="63"/>
      <c r="T128" s="64"/>
      <c r="U128" s="48"/>
    </row>
    <row r="129" spans="1:21" hidden="1">
      <c r="A129" s="44"/>
      <c r="B129" s="44"/>
      <c r="C129" s="48"/>
      <c r="D129" s="54"/>
      <c r="E129" s="73"/>
      <c r="F129" s="59"/>
      <c r="G129" s="60"/>
      <c r="H129" s="61"/>
      <c r="I129" s="61"/>
      <c r="J129" s="61"/>
      <c r="K129" s="62"/>
      <c r="L129" s="60"/>
      <c r="M129" s="61"/>
      <c r="N129" s="62"/>
      <c r="O129" s="60"/>
      <c r="P129" s="61"/>
      <c r="Q129" s="62"/>
      <c r="R129" s="60"/>
      <c r="S129" s="63"/>
      <c r="T129" s="64"/>
      <c r="U129" s="48"/>
    </row>
  </sheetData>
  <mergeCells count="25">
    <mergeCell ref="H6:H7"/>
    <mergeCell ref="G5:K5"/>
    <mergeCell ref="U5:U7"/>
    <mergeCell ref="G6:G7"/>
    <mergeCell ref="I6:I7"/>
    <mergeCell ref="J6:J7"/>
    <mergeCell ref="K6:K7"/>
    <mergeCell ref="P6:P7"/>
    <mergeCell ref="M6:M7"/>
    <mergeCell ref="A5:A7"/>
    <mergeCell ref="C5:C7"/>
    <mergeCell ref="D5:D7"/>
    <mergeCell ref="E5:E7"/>
    <mergeCell ref="F5:F7"/>
    <mergeCell ref="V5:Y5"/>
    <mergeCell ref="R5:S5"/>
    <mergeCell ref="N6:N7"/>
    <mergeCell ref="O6:O7"/>
    <mergeCell ref="T6:T7"/>
    <mergeCell ref="Q6:Q7"/>
    <mergeCell ref="R6:R7"/>
    <mergeCell ref="S6:S7"/>
    <mergeCell ref="L5:N5"/>
    <mergeCell ref="O5:Q5"/>
    <mergeCell ref="L6:L7"/>
  </mergeCells>
  <phoneticPr fontId="6" type="noConversion"/>
  <printOptions horizontalCentered="1"/>
  <pageMargins left="0.35433070866141736" right="0.35433070866141736" top="0.63" bottom="0.43307086614173229" header="0.31496062992125984" footer="0.15748031496062992"/>
  <pageSetup paperSize="9" scale="80" orientation="landscape" r:id="rId1"/>
  <headerFooter alignWithMargins="0">
    <oddFooter>&amp;Cหน้าที่&amp;Pจาก&amp;N</oddFooter>
  </headerFooter>
</worksheet>
</file>

<file path=xl/worksheets/sheet18.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indexed="45"/>
  </sheetPr>
  <dimension ref="A1:Z72"/>
  <sheetViews>
    <sheetView topLeftCell="D1" workbookViewId="0">
      <selection activeCell="U5" sqref="U5:U7"/>
    </sheetView>
  </sheetViews>
  <sheetFormatPr defaultColWidth="9" defaultRowHeight="14.25"/>
  <cols>
    <col min="1" max="1" width="5.375" style="41" customWidth="1"/>
    <col min="2" max="2" width="5.375" style="41" hidden="1" customWidth="1"/>
    <col min="3" max="3" width="52.75" style="41" customWidth="1"/>
    <col min="4" max="4" width="61.375" style="41" customWidth="1"/>
    <col min="5" max="5" width="11.375" style="100" customWidth="1"/>
    <col min="6" max="20" width="4.375" style="41" hidden="1" customWidth="1"/>
    <col min="21" max="21" width="32" style="41" hidden="1" customWidth="1"/>
    <col min="22" max="25" width="8" style="41" customWidth="1"/>
    <col min="26" max="26" width="0" style="41" hidden="1" customWidth="1"/>
    <col min="27" max="16384" width="9" style="41"/>
  </cols>
  <sheetData>
    <row r="1" spans="1:26" s="188" customFormat="1" ht="12.75">
      <c r="A1" s="5" t="s">
        <v>818</v>
      </c>
      <c r="B1" s="5"/>
      <c r="E1" s="189"/>
      <c r="F1" s="188" t="s">
        <v>1476</v>
      </c>
      <c r="H1" s="188" t="s">
        <v>1481</v>
      </c>
    </row>
    <row r="2" spans="1:26" s="188" customFormat="1" ht="12.75">
      <c r="A2" s="5" t="s">
        <v>819</v>
      </c>
      <c r="B2" s="5"/>
      <c r="E2" s="189"/>
      <c r="H2" s="188" t="s">
        <v>311</v>
      </c>
    </row>
    <row r="3" spans="1:26" s="188" customFormat="1" ht="12.75">
      <c r="A3" s="5"/>
      <c r="B3" s="5"/>
      <c r="E3" s="189"/>
      <c r="H3" s="188" t="s">
        <v>312</v>
      </c>
      <c r="N3" s="188" t="s">
        <v>1251</v>
      </c>
    </row>
    <row r="4" spans="1:26" s="188" customFormat="1" ht="12.75">
      <c r="E4" s="189"/>
      <c r="H4" s="188" t="s">
        <v>313</v>
      </c>
      <c r="N4" s="188" t="s">
        <v>1252</v>
      </c>
      <c r="Z4" s="190" t="s">
        <v>106</v>
      </c>
    </row>
    <row r="5" spans="1:26" s="188" customFormat="1" ht="12.75">
      <c r="A5" s="1171" t="s">
        <v>1474</v>
      </c>
      <c r="B5" s="180"/>
      <c r="C5" s="1171" t="s">
        <v>1454</v>
      </c>
      <c r="D5" s="1171" t="s">
        <v>1455</v>
      </c>
      <c r="E5" s="1175" t="s">
        <v>1470</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89.2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s="40" customFormat="1" ht="28.5">
      <c r="A8" s="160">
        <v>1</v>
      </c>
      <c r="B8" s="160">
        <v>1</v>
      </c>
      <c r="C8" s="161" t="s">
        <v>816</v>
      </c>
      <c r="D8" s="162" t="s">
        <v>314</v>
      </c>
      <c r="E8" s="163">
        <v>6115000</v>
      </c>
      <c r="F8" s="164" t="s">
        <v>1250</v>
      </c>
      <c r="G8" s="164">
        <v>1</v>
      </c>
      <c r="H8" s="164">
        <v>1</v>
      </c>
      <c r="I8" s="164">
        <v>1</v>
      </c>
      <c r="J8" s="164">
        <v>0</v>
      </c>
      <c r="K8" s="164">
        <v>0</v>
      </c>
      <c r="L8" s="164">
        <v>1</v>
      </c>
      <c r="M8" s="164">
        <v>1</v>
      </c>
      <c r="N8" s="164">
        <v>1</v>
      </c>
      <c r="O8" s="164">
        <v>0</v>
      </c>
      <c r="P8" s="164">
        <v>1</v>
      </c>
      <c r="Q8" s="164">
        <v>1</v>
      </c>
      <c r="R8" s="164">
        <v>1</v>
      </c>
      <c r="S8" s="164">
        <v>1</v>
      </c>
      <c r="T8" s="164">
        <v>1</v>
      </c>
      <c r="U8" s="165" t="s">
        <v>1131</v>
      </c>
      <c r="V8" s="166" t="str">
        <f t="shared" ref="V8:V39" si="0">IF($F8="Y",$Z$4,"")</f>
        <v>ü</v>
      </c>
      <c r="W8" s="166" t="str">
        <f t="shared" ref="W8:W39" si="1">IF(F8="F",$Z$4,"")</f>
        <v/>
      </c>
      <c r="X8" s="166" t="str">
        <f t="shared" ref="X8:X39" si="2">IF(F8="L",$Z$4,"")</f>
        <v/>
      </c>
      <c r="Y8" s="166" t="str">
        <f t="shared" ref="Y8:Y39" si="3">IF(F8="N",$Z$4,"")</f>
        <v/>
      </c>
    </row>
    <row r="9" spans="1:26" s="40" customFormat="1" ht="26.25" customHeight="1">
      <c r="A9" s="167">
        <f t="shared" ref="A9:A40" si="4">A8+1</f>
        <v>2</v>
      </c>
      <c r="B9" s="167">
        <v>1</v>
      </c>
      <c r="C9" s="84"/>
      <c r="D9" s="168" t="s">
        <v>315</v>
      </c>
      <c r="E9" s="85">
        <v>25000000</v>
      </c>
      <c r="F9" s="167" t="s">
        <v>1248</v>
      </c>
      <c r="G9" s="167">
        <v>1</v>
      </c>
      <c r="H9" s="167">
        <v>1</v>
      </c>
      <c r="I9" s="167">
        <v>1</v>
      </c>
      <c r="J9" s="167">
        <v>0</v>
      </c>
      <c r="K9" s="167">
        <v>0</v>
      </c>
      <c r="L9" s="167">
        <v>1</v>
      </c>
      <c r="M9" s="167">
        <v>1</v>
      </c>
      <c r="N9" s="167">
        <v>1</v>
      </c>
      <c r="O9" s="167">
        <v>0</v>
      </c>
      <c r="P9" s="167">
        <v>1</v>
      </c>
      <c r="Q9" s="167">
        <v>1</v>
      </c>
      <c r="R9" s="167">
        <v>1</v>
      </c>
      <c r="S9" s="167">
        <v>1</v>
      </c>
      <c r="T9" s="167">
        <v>1</v>
      </c>
      <c r="U9" s="670" t="s">
        <v>354</v>
      </c>
      <c r="V9" s="169" t="str">
        <f t="shared" si="0"/>
        <v/>
      </c>
      <c r="W9" s="169" t="str">
        <f t="shared" si="1"/>
        <v>ü</v>
      </c>
      <c r="X9" s="169" t="str">
        <f t="shared" si="2"/>
        <v/>
      </c>
      <c r="Y9" s="169" t="str">
        <f t="shared" si="3"/>
        <v/>
      </c>
    </row>
    <row r="10" spans="1:26" s="40" customFormat="1" ht="28.5">
      <c r="A10" s="167">
        <f t="shared" si="4"/>
        <v>3</v>
      </c>
      <c r="B10" s="167">
        <v>1</v>
      </c>
      <c r="C10" s="84"/>
      <c r="D10" s="168" t="s">
        <v>316</v>
      </c>
      <c r="E10" s="85">
        <v>11000000</v>
      </c>
      <c r="F10" s="167" t="s">
        <v>1250</v>
      </c>
      <c r="G10" s="167">
        <v>1</v>
      </c>
      <c r="H10" s="167">
        <v>1</v>
      </c>
      <c r="I10" s="167">
        <v>1</v>
      </c>
      <c r="J10" s="167">
        <v>0</v>
      </c>
      <c r="K10" s="167">
        <v>0</v>
      </c>
      <c r="L10" s="167">
        <v>1</v>
      </c>
      <c r="M10" s="167">
        <v>1</v>
      </c>
      <c r="N10" s="167">
        <v>1</v>
      </c>
      <c r="O10" s="167">
        <v>0</v>
      </c>
      <c r="P10" s="167">
        <v>1</v>
      </c>
      <c r="Q10" s="167">
        <v>1</v>
      </c>
      <c r="R10" s="167">
        <v>1</v>
      </c>
      <c r="S10" s="167">
        <v>1</v>
      </c>
      <c r="T10" s="167">
        <v>1</v>
      </c>
      <c r="U10" s="98" t="s">
        <v>1046</v>
      </c>
      <c r="V10" s="169" t="str">
        <f t="shared" si="0"/>
        <v>ü</v>
      </c>
      <c r="W10" s="169" t="str">
        <f t="shared" si="1"/>
        <v/>
      </c>
      <c r="X10" s="169" t="str">
        <f t="shared" si="2"/>
        <v/>
      </c>
      <c r="Y10" s="169" t="str">
        <f t="shared" si="3"/>
        <v/>
      </c>
    </row>
    <row r="11" spans="1:26" s="40" customFormat="1" ht="28.5">
      <c r="A11" s="167">
        <f t="shared" si="4"/>
        <v>4</v>
      </c>
      <c r="B11" s="167">
        <v>1</v>
      </c>
      <c r="C11" s="84"/>
      <c r="D11" s="168" t="s">
        <v>317</v>
      </c>
      <c r="E11" s="85">
        <v>6000000</v>
      </c>
      <c r="F11" s="167" t="s">
        <v>1250</v>
      </c>
      <c r="G11" s="167">
        <v>1</v>
      </c>
      <c r="H11" s="167">
        <v>1</v>
      </c>
      <c r="I11" s="167">
        <v>1</v>
      </c>
      <c r="J11" s="167">
        <v>0</v>
      </c>
      <c r="K11" s="167">
        <v>0</v>
      </c>
      <c r="L11" s="167">
        <v>1</v>
      </c>
      <c r="M11" s="167">
        <v>1</v>
      </c>
      <c r="N11" s="167">
        <v>1</v>
      </c>
      <c r="O11" s="167">
        <v>0</v>
      </c>
      <c r="P11" s="167">
        <v>1</v>
      </c>
      <c r="Q11" s="167">
        <v>1</v>
      </c>
      <c r="R11" s="167">
        <v>1</v>
      </c>
      <c r="S11" s="167">
        <v>1</v>
      </c>
      <c r="T11" s="167">
        <v>1</v>
      </c>
      <c r="U11" s="98" t="s">
        <v>1047</v>
      </c>
      <c r="V11" s="169" t="str">
        <f t="shared" si="0"/>
        <v>ü</v>
      </c>
      <c r="W11" s="169" t="str">
        <f t="shared" si="1"/>
        <v/>
      </c>
      <c r="X11" s="169" t="str">
        <f t="shared" si="2"/>
        <v/>
      </c>
      <c r="Y11" s="169" t="str">
        <f t="shared" si="3"/>
        <v/>
      </c>
    </row>
    <row r="12" spans="1:26" s="40" customFormat="1" ht="36" customHeight="1">
      <c r="A12" s="167">
        <f t="shared" si="4"/>
        <v>5</v>
      </c>
      <c r="B12" s="167">
        <v>2</v>
      </c>
      <c r="C12" s="87" t="s">
        <v>318</v>
      </c>
      <c r="D12" s="87" t="s">
        <v>319</v>
      </c>
      <c r="E12" s="85">
        <v>1138000</v>
      </c>
      <c r="F12" s="167" t="s">
        <v>1250</v>
      </c>
      <c r="G12" s="167">
        <v>1</v>
      </c>
      <c r="H12" s="167">
        <v>1</v>
      </c>
      <c r="I12" s="167">
        <v>1</v>
      </c>
      <c r="J12" s="167">
        <v>0</v>
      </c>
      <c r="K12" s="167">
        <v>0</v>
      </c>
      <c r="L12" s="167">
        <v>1</v>
      </c>
      <c r="M12" s="167">
        <v>1</v>
      </c>
      <c r="N12" s="167">
        <v>1</v>
      </c>
      <c r="O12" s="167">
        <v>0</v>
      </c>
      <c r="P12" s="167">
        <v>1</v>
      </c>
      <c r="Q12" s="167">
        <v>1</v>
      </c>
      <c r="R12" s="167">
        <v>1</v>
      </c>
      <c r="S12" s="167">
        <v>1</v>
      </c>
      <c r="T12" s="167">
        <v>1</v>
      </c>
      <c r="U12" s="98" t="s">
        <v>85</v>
      </c>
      <c r="V12" s="169" t="str">
        <f t="shared" si="0"/>
        <v>ü</v>
      </c>
      <c r="W12" s="169" t="str">
        <f t="shared" si="1"/>
        <v/>
      </c>
      <c r="X12" s="169" t="str">
        <f t="shared" si="2"/>
        <v/>
      </c>
      <c r="Y12" s="169" t="str">
        <f t="shared" si="3"/>
        <v/>
      </c>
    </row>
    <row r="13" spans="1:26" s="40" customFormat="1" ht="28.5">
      <c r="A13" s="167">
        <f t="shared" si="4"/>
        <v>6</v>
      </c>
      <c r="B13" s="167">
        <v>3</v>
      </c>
      <c r="C13" s="87" t="s">
        <v>320</v>
      </c>
      <c r="D13" s="87" t="s">
        <v>321</v>
      </c>
      <c r="E13" s="85">
        <v>1100000</v>
      </c>
      <c r="F13" s="167" t="s">
        <v>1249</v>
      </c>
      <c r="G13" s="167">
        <v>1</v>
      </c>
      <c r="H13" s="167">
        <v>0</v>
      </c>
      <c r="I13" s="167">
        <v>0</v>
      </c>
      <c r="J13" s="167">
        <v>0</v>
      </c>
      <c r="K13" s="167">
        <v>0</v>
      </c>
      <c r="L13" s="167">
        <v>1</v>
      </c>
      <c r="M13" s="167">
        <v>1</v>
      </c>
      <c r="N13" s="167">
        <v>1</v>
      </c>
      <c r="O13" s="167">
        <v>0</v>
      </c>
      <c r="P13" s="167">
        <v>1</v>
      </c>
      <c r="Q13" s="167">
        <v>1</v>
      </c>
      <c r="R13" s="167">
        <v>0</v>
      </c>
      <c r="S13" s="167">
        <v>0</v>
      </c>
      <c r="T13" s="167">
        <v>0</v>
      </c>
      <c r="U13" s="98" t="s">
        <v>109</v>
      </c>
      <c r="V13" s="169" t="str">
        <f t="shared" si="0"/>
        <v/>
      </c>
      <c r="W13" s="169" t="str">
        <f t="shared" si="1"/>
        <v/>
      </c>
      <c r="X13" s="169" t="str">
        <f t="shared" si="2"/>
        <v/>
      </c>
      <c r="Y13" s="169" t="str">
        <f t="shared" si="3"/>
        <v>ü</v>
      </c>
    </row>
    <row r="14" spans="1:26" s="40" customFormat="1" ht="28.5">
      <c r="A14" s="167">
        <f t="shared" si="4"/>
        <v>7</v>
      </c>
      <c r="B14" s="167">
        <v>3</v>
      </c>
      <c r="C14" s="84"/>
      <c r="D14" s="87" t="s">
        <v>322</v>
      </c>
      <c r="E14" s="85">
        <v>1950000</v>
      </c>
      <c r="F14" s="167" t="s">
        <v>1249</v>
      </c>
      <c r="G14" s="167">
        <v>1</v>
      </c>
      <c r="H14" s="167">
        <v>0</v>
      </c>
      <c r="I14" s="167">
        <v>0</v>
      </c>
      <c r="J14" s="167">
        <v>0</v>
      </c>
      <c r="K14" s="167">
        <v>0</v>
      </c>
      <c r="L14" s="167">
        <v>1</v>
      </c>
      <c r="M14" s="167">
        <v>1</v>
      </c>
      <c r="N14" s="167">
        <v>1</v>
      </c>
      <c r="O14" s="167">
        <v>0</v>
      </c>
      <c r="P14" s="167">
        <v>1</v>
      </c>
      <c r="Q14" s="167">
        <v>1</v>
      </c>
      <c r="R14" s="167">
        <v>0</v>
      </c>
      <c r="S14" s="167">
        <v>0</v>
      </c>
      <c r="T14" s="167">
        <v>0</v>
      </c>
      <c r="U14" s="98" t="s">
        <v>1258</v>
      </c>
      <c r="V14" s="169" t="str">
        <f t="shared" si="0"/>
        <v/>
      </c>
      <c r="W14" s="169" t="str">
        <f t="shared" si="1"/>
        <v/>
      </c>
      <c r="X14" s="169" t="str">
        <f t="shared" si="2"/>
        <v/>
      </c>
      <c r="Y14" s="169" t="str">
        <f t="shared" si="3"/>
        <v>ü</v>
      </c>
    </row>
    <row r="15" spans="1:26" s="40" customFormat="1">
      <c r="A15" s="167">
        <f t="shared" si="4"/>
        <v>8</v>
      </c>
      <c r="B15" s="167">
        <v>3</v>
      </c>
      <c r="C15" s="84"/>
      <c r="D15" s="87" t="s">
        <v>323</v>
      </c>
      <c r="E15" s="85">
        <v>8150000</v>
      </c>
      <c r="F15" s="167" t="s">
        <v>1249</v>
      </c>
      <c r="G15" s="167">
        <v>1</v>
      </c>
      <c r="H15" s="167">
        <v>0</v>
      </c>
      <c r="I15" s="167">
        <v>0</v>
      </c>
      <c r="J15" s="167">
        <v>0</v>
      </c>
      <c r="K15" s="167">
        <v>0</v>
      </c>
      <c r="L15" s="167">
        <v>1</v>
      </c>
      <c r="M15" s="167">
        <v>1</v>
      </c>
      <c r="N15" s="167">
        <v>1</v>
      </c>
      <c r="O15" s="167">
        <v>0</v>
      </c>
      <c r="P15" s="167">
        <v>1</v>
      </c>
      <c r="Q15" s="167">
        <v>1</v>
      </c>
      <c r="R15" s="167">
        <v>0</v>
      </c>
      <c r="S15" s="167">
        <v>0</v>
      </c>
      <c r="T15" s="167">
        <v>0</v>
      </c>
      <c r="U15" s="98" t="s">
        <v>1127</v>
      </c>
      <c r="V15" s="169" t="str">
        <f t="shared" si="0"/>
        <v/>
      </c>
      <c r="W15" s="169" t="str">
        <f t="shared" si="1"/>
        <v/>
      </c>
      <c r="X15" s="169" t="str">
        <f t="shared" si="2"/>
        <v/>
      </c>
      <c r="Y15" s="169" t="str">
        <f t="shared" si="3"/>
        <v>ü</v>
      </c>
    </row>
    <row r="16" spans="1:26" s="40" customFormat="1" ht="28.5">
      <c r="A16" s="167">
        <f t="shared" si="4"/>
        <v>9</v>
      </c>
      <c r="B16" s="167">
        <v>3</v>
      </c>
      <c r="C16" s="84"/>
      <c r="D16" s="87" t="s">
        <v>324</v>
      </c>
      <c r="E16" s="85">
        <v>6920000</v>
      </c>
      <c r="F16" s="167" t="s">
        <v>1249</v>
      </c>
      <c r="G16" s="167">
        <v>1</v>
      </c>
      <c r="H16" s="167">
        <v>0</v>
      </c>
      <c r="I16" s="167">
        <v>0</v>
      </c>
      <c r="J16" s="167">
        <v>0</v>
      </c>
      <c r="K16" s="167">
        <v>0</v>
      </c>
      <c r="L16" s="167">
        <v>1</v>
      </c>
      <c r="M16" s="167">
        <v>1</v>
      </c>
      <c r="N16" s="167">
        <v>1</v>
      </c>
      <c r="O16" s="167">
        <v>0</v>
      </c>
      <c r="P16" s="167">
        <v>1</v>
      </c>
      <c r="Q16" s="167">
        <v>1</v>
      </c>
      <c r="R16" s="167">
        <v>0</v>
      </c>
      <c r="S16" s="167">
        <v>0</v>
      </c>
      <c r="T16" s="167">
        <v>0</v>
      </c>
      <c r="U16" s="98" t="s">
        <v>1128</v>
      </c>
      <c r="V16" s="169" t="str">
        <f t="shared" si="0"/>
        <v/>
      </c>
      <c r="W16" s="169" t="str">
        <f t="shared" si="1"/>
        <v/>
      </c>
      <c r="X16" s="169" t="str">
        <f t="shared" si="2"/>
        <v/>
      </c>
      <c r="Y16" s="169" t="str">
        <f t="shared" si="3"/>
        <v>ü</v>
      </c>
    </row>
    <row r="17" spans="1:25" s="40" customFormat="1">
      <c r="A17" s="167">
        <f t="shared" si="4"/>
        <v>10</v>
      </c>
      <c r="B17" s="167">
        <v>3</v>
      </c>
      <c r="C17" s="84"/>
      <c r="D17" s="170" t="s">
        <v>325</v>
      </c>
      <c r="E17" s="88">
        <v>8000000</v>
      </c>
      <c r="F17" s="171" t="s">
        <v>1249</v>
      </c>
      <c r="G17" s="171">
        <v>0</v>
      </c>
      <c r="H17" s="171">
        <v>0</v>
      </c>
      <c r="I17" s="171">
        <v>0</v>
      </c>
      <c r="J17" s="171">
        <v>0</v>
      </c>
      <c r="K17" s="171">
        <v>0</v>
      </c>
      <c r="L17" s="171">
        <v>0</v>
      </c>
      <c r="M17" s="171">
        <v>0</v>
      </c>
      <c r="N17" s="171">
        <v>0</v>
      </c>
      <c r="O17" s="171">
        <v>0</v>
      </c>
      <c r="P17" s="171">
        <v>0</v>
      </c>
      <c r="Q17" s="171">
        <v>0</v>
      </c>
      <c r="R17" s="171">
        <v>0</v>
      </c>
      <c r="S17" s="171">
        <v>0</v>
      </c>
      <c r="T17" s="171">
        <v>0</v>
      </c>
      <c r="U17" s="172" t="s">
        <v>1266</v>
      </c>
      <c r="V17" s="169" t="str">
        <f t="shared" si="0"/>
        <v/>
      </c>
      <c r="W17" s="169" t="str">
        <f t="shared" si="1"/>
        <v/>
      </c>
      <c r="X17" s="169" t="str">
        <f t="shared" si="2"/>
        <v/>
      </c>
      <c r="Y17" s="169" t="str">
        <f t="shared" si="3"/>
        <v>ü</v>
      </c>
    </row>
    <row r="18" spans="1:25" s="40" customFormat="1">
      <c r="A18" s="167">
        <f t="shared" si="4"/>
        <v>11</v>
      </c>
      <c r="B18" s="167">
        <v>3</v>
      </c>
      <c r="C18" s="84"/>
      <c r="D18" s="87" t="s">
        <v>326</v>
      </c>
      <c r="E18" s="85">
        <v>6300000</v>
      </c>
      <c r="F18" s="167" t="s">
        <v>1248</v>
      </c>
      <c r="G18" s="167">
        <v>1</v>
      </c>
      <c r="H18" s="167">
        <v>1</v>
      </c>
      <c r="I18" s="167">
        <v>0</v>
      </c>
      <c r="J18" s="167">
        <v>0</v>
      </c>
      <c r="K18" s="167">
        <v>0</v>
      </c>
      <c r="L18" s="167">
        <v>1</v>
      </c>
      <c r="M18" s="167">
        <v>1</v>
      </c>
      <c r="N18" s="167">
        <v>1</v>
      </c>
      <c r="O18" s="167">
        <v>0</v>
      </c>
      <c r="P18" s="167">
        <v>1</v>
      </c>
      <c r="Q18" s="167">
        <v>1</v>
      </c>
      <c r="R18" s="167">
        <v>1</v>
      </c>
      <c r="S18" s="167">
        <v>1</v>
      </c>
      <c r="T18" s="167">
        <v>1</v>
      </c>
      <c r="U18" s="98" t="s">
        <v>1265</v>
      </c>
      <c r="V18" s="169" t="str">
        <f t="shared" si="0"/>
        <v/>
      </c>
      <c r="W18" s="169" t="str">
        <f t="shared" si="1"/>
        <v>ü</v>
      </c>
      <c r="X18" s="169" t="str">
        <f t="shared" si="2"/>
        <v/>
      </c>
      <c r="Y18" s="169" t="str">
        <f t="shared" si="3"/>
        <v/>
      </c>
    </row>
    <row r="19" spans="1:25" s="40" customFormat="1">
      <c r="A19" s="167">
        <f t="shared" si="4"/>
        <v>12</v>
      </c>
      <c r="B19" s="167">
        <v>3</v>
      </c>
      <c r="C19" s="84"/>
      <c r="D19" s="170" t="s">
        <v>327</v>
      </c>
      <c r="E19" s="88">
        <v>10000000</v>
      </c>
      <c r="F19" s="171" t="s">
        <v>1249</v>
      </c>
      <c r="G19" s="171">
        <v>0</v>
      </c>
      <c r="H19" s="171">
        <v>0</v>
      </c>
      <c r="I19" s="171">
        <v>0</v>
      </c>
      <c r="J19" s="171">
        <v>0</v>
      </c>
      <c r="K19" s="171">
        <v>0</v>
      </c>
      <c r="L19" s="171">
        <v>0</v>
      </c>
      <c r="M19" s="171">
        <v>0</v>
      </c>
      <c r="N19" s="171">
        <v>0</v>
      </c>
      <c r="O19" s="171">
        <v>0</v>
      </c>
      <c r="P19" s="171">
        <v>0</v>
      </c>
      <c r="Q19" s="171">
        <v>0</v>
      </c>
      <c r="R19" s="171">
        <v>0</v>
      </c>
      <c r="S19" s="171">
        <v>0</v>
      </c>
      <c r="T19" s="171">
        <v>0</v>
      </c>
      <c r="U19" s="172" t="s">
        <v>1267</v>
      </c>
      <c r="V19" s="169" t="str">
        <f t="shared" si="0"/>
        <v/>
      </c>
      <c r="W19" s="169" t="str">
        <f t="shared" si="1"/>
        <v/>
      </c>
      <c r="X19" s="169" t="str">
        <f t="shared" si="2"/>
        <v/>
      </c>
      <c r="Y19" s="169" t="str">
        <f t="shared" si="3"/>
        <v>ü</v>
      </c>
    </row>
    <row r="20" spans="1:25" s="40" customFormat="1">
      <c r="A20" s="167">
        <f t="shared" si="4"/>
        <v>13</v>
      </c>
      <c r="B20" s="167">
        <v>3</v>
      </c>
      <c r="C20" s="84"/>
      <c r="D20" s="87" t="s">
        <v>328</v>
      </c>
      <c r="E20" s="85">
        <v>10000000</v>
      </c>
      <c r="F20" s="167" t="s">
        <v>1248</v>
      </c>
      <c r="G20" s="167">
        <v>1</v>
      </c>
      <c r="H20" s="167">
        <v>1</v>
      </c>
      <c r="I20" s="167">
        <v>0</v>
      </c>
      <c r="J20" s="167">
        <v>0</v>
      </c>
      <c r="K20" s="167">
        <v>0</v>
      </c>
      <c r="L20" s="167">
        <v>1</v>
      </c>
      <c r="M20" s="167">
        <v>1</v>
      </c>
      <c r="N20" s="167">
        <v>1</v>
      </c>
      <c r="O20" s="167">
        <v>0</v>
      </c>
      <c r="P20" s="167">
        <v>1</v>
      </c>
      <c r="Q20" s="167">
        <v>1</v>
      </c>
      <c r="R20" s="167">
        <v>1</v>
      </c>
      <c r="S20" s="167">
        <v>1</v>
      </c>
      <c r="T20" s="167">
        <v>1</v>
      </c>
      <c r="U20" s="98" t="s">
        <v>1129</v>
      </c>
      <c r="V20" s="169" t="str">
        <f t="shared" si="0"/>
        <v/>
      </c>
      <c r="W20" s="169" t="str">
        <f t="shared" si="1"/>
        <v>ü</v>
      </c>
      <c r="X20" s="169" t="str">
        <f t="shared" si="2"/>
        <v/>
      </c>
      <c r="Y20" s="169" t="str">
        <f t="shared" si="3"/>
        <v/>
      </c>
    </row>
    <row r="21" spans="1:25" s="40" customFormat="1" ht="28.5">
      <c r="A21" s="167">
        <f t="shared" si="4"/>
        <v>14</v>
      </c>
      <c r="B21" s="167">
        <v>3</v>
      </c>
      <c r="C21" s="84"/>
      <c r="D21" s="170" t="s">
        <v>329</v>
      </c>
      <c r="E21" s="88">
        <v>3500000</v>
      </c>
      <c r="F21" s="171" t="s">
        <v>1250</v>
      </c>
      <c r="G21" s="173"/>
      <c r="H21" s="173"/>
      <c r="I21" s="173"/>
      <c r="J21" s="173"/>
      <c r="K21" s="173"/>
      <c r="L21" s="173"/>
      <c r="M21" s="173"/>
      <c r="N21" s="173"/>
      <c r="O21" s="173"/>
      <c r="P21" s="173"/>
      <c r="Q21" s="173"/>
      <c r="R21" s="173"/>
      <c r="S21" s="173"/>
      <c r="T21" s="173"/>
      <c r="U21" s="172" t="s">
        <v>1130</v>
      </c>
      <c r="V21" s="169" t="str">
        <f t="shared" si="0"/>
        <v>ü</v>
      </c>
      <c r="W21" s="169" t="str">
        <f t="shared" si="1"/>
        <v/>
      </c>
      <c r="X21" s="169" t="str">
        <f t="shared" si="2"/>
        <v/>
      </c>
      <c r="Y21" s="169" t="str">
        <f t="shared" si="3"/>
        <v/>
      </c>
    </row>
    <row r="22" spans="1:25" s="40" customFormat="1" ht="28.5">
      <c r="A22" s="167">
        <f t="shared" si="4"/>
        <v>15</v>
      </c>
      <c r="B22" s="167">
        <v>3</v>
      </c>
      <c r="C22" s="84"/>
      <c r="D22" s="87" t="s">
        <v>330</v>
      </c>
      <c r="E22" s="85">
        <v>6000000</v>
      </c>
      <c r="F22" s="167" t="s">
        <v>1249</v>
      </c>
      <c r="G22" s="167">
        <v>1</v>
      </c>
      <c r="H22" s="167">
        <v>0</v>
      </c>
      <c r="I22" s="167">
        <v>0</v>
      </c>
      <c r="J22" s="167">
        <v>0</v>
      </c>
      <c r="K22" s="167">
        <v>0</v>
      </c>
      <c r="L22" s="167">
        <v>1</v>
      </c>
      <c r="M22" s="167">
        <v>1</v>
      </c>
      <c r="N22" s="167">
        <v>1</v>
      </c>
      <c r="O22" s="167">
        <v>0</v>
      </c>
      <c r="P22" s="167">
        <v>1</v>
      </c>
      <c r="Q22" s="167">
        <v>1</v>
      </c>
      <c r="R22" s="167">
        <v>0</v>
      </c>
      <c r="S22" s="167">
        <v>0</v>
      </c>
      <c r="T22" s="167">
        <v>0</v>
      </c>
      <c r="U22" s="98" t="s">
        <v>1268</v>
      </c>
      <c r="V22" s="169" t="str">
        <f t="shared" si="0"/>
        <v/>
      </c>
      <c r="W22" s="169" t="str">
        <f t="shared" si="1"/>
        <v/>
      </c>
      <c r="X22" s="169" t="str">
        <f t="shared" si="2"/>
        <v/>
      </c>
      <c r="Y22" s="169" t="str">
        <f t="shared" si="3"/>
        <v>ü</v>
      </c>
    </row>
    <row r="23" spans="1:25" s="40" customFormat="1" ht="28.5">
      <c r="A23" s="167">
        <f t="shared" si="4"/>
        <v>16</v>
      </c>
      <c r="B23" s="167">
        <v>3</v>
      </c>
      <c r="C23" s="84"/>
      <c r="D23" s="87" t="s">
        <v>331</v>
      </c>
      <c r="E23" s="85">
        <v>4880000</v>
      </c>
      <c r="F23" s="167" t="s">
        <v>1249</v>
      </c>
      <c r="G23" s="167">
        <v>1</v>
      </c>
      <c r="H23" s="167">
        <v>0</v>
      </c>
      <c r="I23" s="167">
        <v>0</v>
      </c>
      <c r="J23" s="167">
        <v>0</v>
      </c>
      <c r="K23" s="167">
        <v>0</v>
      </c>
      <c r="L23" s="167">
        <v>1</v>
      </c>
      <c r="M23" s="167">
        <v>1</v>
      </c>
      <c r="N23" s="167">
        <v>1</v>
      </c>
      <c r="O23" s="167">
        <v>0</v>
      </c>
      <c r="P23" s="167">
        <v>1</v>
      </c>
      <c r="Q23" s="167">
        <v>1</v>
      </c>
      <c r="R23" s="167">
        <v>0</v>
      </c>
      <c r="S23" s="167">
        <v>0</v>
      </c>
      <c r="T23" s="167">
        <v>0</v>
      </c>
      <c r="U23" s="98" t="s">
        <v>631</v>
      </c>
      <c r="V23" s="169" t="str">
        <f t="shared" si="0"/>
        <v/>
      </c>
      <c r="W23" s="169" t="str">
        <f t="shared" si="1"/>
        <v/>
      </c>
      <c r="X23" s="169" t="str">
        <f t="shared" si="2"/>
        <v/>
      </c>
      <c r="Y23" s="169" t="str">
        <f t="shared" si="3"/>
        <v>ü</v>
      </c>
    </row>
    <row r="24" spans="1:25" s="40" customFormat="1" ht="28.5">
      <c r="A24" s="167">
        <f t="shared" si="4"/>
        <v>17</v>
      </c>
      <c r="B24" s="167">
        <v>3</v>
      </c>
      <c r="C24" s="84"/>
      <c r="D24" s="87" t="s">
        <v>332</v>
      </c>
      <c r="E24" s="85">
        <v>4200000</v>
      </c>
      <c r="F24" s="167" t="s">
        <v>1249</v>
      </c>
      <c r="G24" s="167">
        <v>1</v>
      </c>
      <c r="H24" s="167">
        <v>0</v>
      </c>
      <c r="I24" s="167">
        <v>0</v>
      </c>
      <c r="J24" s="167">
        <v>0</v>
      </c>
      <c r="K24" s="167">
        <v>0</v>
      </c>
      <c r="L24" s="167">
        <v>1</v>
      </c>
      <c r="M24" s="167">
        <v>1</v>
      </c>
      <c r="N24" s="167">
        <v>1</v>
      </c>
      <c r="O24" s="167">
        <v>0</v>
      </c>
      <c r="P24" s="167">
        <v>1</v>
      </c>
      <c r="Q24" s="167">
        <v>1</v>
      </c>
      <c r="R24" s="167">
        <v>0</v>
      </c>
      <c r="S24" s="167">
        <v>0</v>
      </c>
      <c r="T24" s="167">
        <v>0</v>
      </c>
      <c r="U24" s="98" t="s">
        <v>632</v>
      </c>
      <c r="V24" s="169" t="str">
        <f t="shared" si="0"/>
        <v/>
      </c>
      <c r="W24" s="169" t="str">
        <f t="shared" si="1"/>
        <v/>
      </c>
      <c r="X24" s="169" t="str">
        <f t="shared" si="2"/>
        <v/>
      </c>
      <c r="Y24" s="169" t="str">
        <f t="shared" si="3"/>
        <v>ü</v>
      </c>
    </row>
    <row r="25" spans="1:25" s="40" customFormat="1">
      <c r="A25" s="167">
        <f t="shared" si="4"/>
        <v>18</v>
      </c>
      <c r="B25" s="167">
        <v>3</v>
      </c>
      <c r="C25" s="84"/>
      <c r="D25" s="87" t="s">
        <v>333</v>
      </c>
      <c r="E25" s="85">
        <v>2000000</v>
      </c>
      <c r="F25" s="167" t="s">
        <v>1249</v>
      </c>
      <c r="G25" s="167">
        <v>1</v>
      </c>
      <c r="H25" s="167">
        <v>0</v>
      </c>
      <c r="I25" s="167">
        <v>0</v>
      </c>
      <c r="J25" s="167">
        <v>0</v>
      </c>
      <c r="K25" s="167">
        <v>0</v>
      </c>
      <c r="L25" s="167">
        <v>1</v>
      </c>
      <c r="M25" s="167">
        <v>1</v>
      </c>
      <c r="N25" s="167">
        <v>1</v>
      </c>
      <c r="O25" s="167">
        <v>0</v>
      </c>
      <c r="P25" s="167">
        <v>1</v>
      </c>
      <c r="Q25" s="167">
        <v>1</v>
      </c>
      <c r="R25" s="167">
        <v>0</v>
      </c>
      <c r="S25" s="167">
        <v>0</v>
      </c>
      <c r="T25" s="167">
        <v>0</v>
      </c>
      <c r="U25" s="98" t="s">
        <v>633</v>
      </c>
      <c r="V25" s="169" t="str">
        <f t="shared" si="0"/>
        <v/>
      </c>
      <c r="W25" s="169" t="str">
        <f t="shared" si="1"/>
        <v/>
      </c>
      <c r="X25" s="169" t="str">
        <f t="shared" si="2"/>
        <v/>
      </c>
      <c r="Y25" s="169" t="str">
        <f t="shared" si="3"/>
        <v>ü</v>
      </c>
    </row>
    <row r="26" spans="1:25" s="40" customFormat="1" ht="28.5">
      <c r="A26" s="167">
        <f t="shared" si="4"/>
        <v>19</v>
      </c>
      <c r="B26" s="167">
        <v>3</v>
      </c>
      <c r="C26" s="84"/>
      <c r="D26" s="87" t="s">
        <v>334</v>
      </c>
      <c r="E26" s="85">
        <v>2874850</v>
      </c>
      <c r="F26" s="167" t="s">
        <v>1248</v>
      </c>
      <c r="G26" s="135"/>
      <c r="H26" s="135"/>
      <c r="I26" s="135"/>
      <c r="J26" s="135"/>
      <c r="K26" s="135"/>
      <c r="L26" s="135"/>
      <c r="M26" s="135"/>
      <c r="N26" s="135"/>
      <c r="O26" s="135"/>
      <c r="P26" s="135"/>
      <c r="Q26" s="135"/>
      <c r="R26" s="135"/>
      <c r="S26" s="135"/>
      <c r="T26" s="135"/>
      <c r="U26" s="98" t="s">
        <v>111</v>
      </c>
      <c r="V26" s="169" t="str">
        <f t="shared" si="0"/>
        <v/>
      </c>
      <c r="W26" s="169" t="str">
        <f t="shared" si="1"/>
        <v>ü</v>
      </c>
      <c r="X26" s="169" t="str">
        <f t="shared" si="2"/>
        <v/>
      </c>
      <c r="Y26" s="169" t="str">
        <f t="shared" si="3"/>
        <v/>
      </c>
    </row>
    <row r="27" spans="1:25" s="40" customFormat="1" ht="28.5">
      <c r="A27" s="167">
        <f t="shared" si="4"/>
        <v>20</v>
      </c>
      <c r="B27" s="167">
        <v>3</v>
      </c>
      <c r="C27" s="84"/>
      <c r="D27" s="87" t="s">
        <v>335</v>
      </c>
      <c r="E27" s="85">
        <v>5125600</v>
      </c>
      <c r="F27" s="167" t="s">
        <v>1248</v>
      </c>
      <c r="G27" s="135"/>
      <c r="H27" s="135"/>
      <c r="I27" s="135"/>
      <c r="J27" s="135"/>
      <c r="K27" s="135"/>
      <c r="L27" s="135"/>
      <c r="M27" s="135"/>
      <c r="N27" s="135"/>
      <c r="O27" s="135"/>
      <c r="P27" s="135"/>
      <c r="Q27" s="135"/>
      <c r="R27" s="135"/>
      <c r="S27" s="135"/>
      <c r="T27" s="135"/>
      <c r="U27" s="98" t="s">
        <v>112</v>
      </c>
      <c r="V27" s="169" t="str">
        <f t="shared" si="0"/>
        <v/>
      </c>
      <c r="W27" s="169" t="str">
        <f t="shared" si="1"/>
        <v>ü</v>
      </c>
      <c r="X27" s="169" t="str">
        <f t="shared" si="2"/>
        <v/>
      </c>
      <c r="Y27" s="169" t="str">
        <f t="shared" si="3"/>
        <v/>
      </c>
    </row>
    <row r="28" spans="1:25" s="40" customFormat="1">
      <c r="A28" s="167">
        <f t="shared" si="4"/>
        <v>21</v>
      </c>
      <c r="B28" s="167">
        <v>3</v>
      </c>
      <c r="C28" s="84"/>
      <c r="D28" s="174" t="s">
        <v>336</v>
      </c>
      <c r="E28" s="88">
        <v>12000000</v>
      </c>
      <c r="F28" s="171" t="s">
        <v>1249</v>
      </c>
      <c r="G28" s="171">
        <v>0</v>
      </c>
      <c r="H28" s="171">
        <v>0</v>
      </c>
      <c r="I28" s="171">
        <v>0</v>
      </c>
      <c r="J28" s="171">
        <v>0</v>
      </c>
      <c r="K28" s="171">
        <v>0</v>
      </c>
      <c r="L28" s="171">
        <v>0</v>
      </c>
      <c r="M28" s="171">
        <v>0</v>
      </c>
      <c r="N28" s="171">
        <v>0</v>
      </c>
      <c r="O28" s="171">
        <v>0</v>
      </c>
      <c r="P28" s="171">
        <v>0</v>
      </c>
      <c r="Q28" s="171">
        <v>0</v>
      </c>
      <c r="R28" s="171">
        <v>0</v>
      </c>
      <c r="S28" s="171">
        <v>0</v>
      </c>
      <c r="T28" s="171">
        <v>0</v>
      </c>
      <c r="U28" s="172" t="s">
        <v>113</v>
      </c>
      <c r="V28" s="169" t="str">
        <f t="shared" si="0"/>
        <v/>
      </c>
      <c r="W28" s="169" t="str">
        <f t="shared" si="1"/>
        <v/>
      </c>
      <c r="X28" s="169" t="str">
        <f t="shared" si="2"/>
        <v/>
      </c>
      <c r="Y28" s="169" t="str">
        <f t="shared" si="3"/>
        <v>ü</v>
      </c>
    </row>
    <row r="29" spans="1:25" s="40" customFormat="1">
      <c r="A29" s="167">
        <f t="shared" si="4"/>
        <v>22</v>
      </c>
      <c r="B29" s="167">
        <v>3</v>
      </c>
      <c r="C29" s="84"/>
      <c r="D29" s="87" t="s">
        <v>337</v>
      </c>
      <c r="E29" s="85">
        <v>500000</v>
      </c>
      <c r="F29" s="167" t="s">
        <v>1249</v>
      </c>
      <c r="G29" s="167">
        <v>1</v>
      </c>
      <c r="H29" s="167">
        <v>0</v>
      </c>
      <c r="I29" s="167">
        <v>0</v>
      </c>
      <c r="J29" s="167">
        <v>0</v>
      </c>
      <c r="K29" s="167">
        <v>0</v>
      </c>
      <c r="L29" s="167">
        <v>1</v>
      </c>
      <c r="M29" s="167">
        <v>1</v>
      </c>
      <c r="N29" s="167">
        <v>1</v>
      </c>
      <c r="O29" s="167">
        <v>0</v>
      </c>
      <c r="P29" s="167">
        <v>1</v>
      </c>
      <c r="Q29" s="167">
        <v>1</v>
      </c>
      <c r="R29" s="167">
        <v>0</v>
      </c>
      <c r="S29" s="167">
        <v>0</v>
      </c>
      <c r="T29" s="167">
        <v>0</v>
      </c>
      <c r="U29" s="98" t="s">
        <v>114</v>
      </c>
      <c r="V29" s="169" t="str">
        <f t="shared" si="0"/>
        <v/>
      </c>
      <c r="W29" s="169" t="str">
        <f t="shared" si="1"/>
        <v/>
      </c>
      <c r="X29" s="169" t="str">
        <f t="shared" si="2"/>
        <v/>
      </c>
      <c r="Y29" s="169" t="str">
        <f t="shared" si="3"/>
        <v>ü</v>
      </c>
    </row>
    <row r="30" spans="1:25" s="40" customFormat="1" ht="28.5">
      <c r="A30" s="167">
        <f t="shared" si="4"/>
        <v>23</v>
      </c>
      <c r="B30" s="167">
        <v>3</v>
      </c>
      <c r="C30" s="84"/>
      <c r="D30" s="87" t="s">
        <v>338</v>
      </c>
      <c r="E30" s="85">
        <v>8500000</v>
      </c>
      <c r="F30" s="167" t="s">
        <v>1250</v>
      </c>
      <c r="G30" s="167">
        <v>1</v>
      </c>
      <c r="H30" s="167">
        <v>1</v>
      </c>
      <c r="I30" s="167">
        <v>0</v>
      </c>
      <c r="J30" s="167">
        <v>0</v>
      </c>
      <c r="K30" s="167">
        <v>0</v>
      </c>
      <c r="L30" s="167">
        <v>1</v>
      </c>
      <c r="M30" s="167">
        <v>1</v>
      </c>
      <c r="N30" s="167">
        <v>1</v>
      </c>
      <c r="O30" s="167">
        <v>0</v>
      </c>
      <c r="P30" s="167">
        <v>1</v>
      </c>
      <c r="Q30" s="167">
        <v>1</v>
      </c>
      <c r="R30" s="167">
        <v>1</v>
      </c>
      <c r="S30" s="167">
        <v>1</v>
      </c>
      <c r="T30" s="167">
        <v>1</v>
      </c>
      <c r="U30" s="98" t="s">
        <v>118</v>
      </c>
      <c r="V30" s="169" t="str">
        <f t="shared" si="0"/>
        <v>ü</v>
      </c>
      <c r="W30" s="169" t="str">
        <f t="shared" si="1"/>
        <v/>
      </c>
      <c r="X30" s="169" t="str">
        <f t="shared" si="2"/>
        <v/>
      </c>
      <c r="Y30" s="169" t="str">
        <f t="shared" si="3"/>
        <v/>
      </c>
    </row>
    <row r="31" spans="1:25" s="40" customFormat="1" ht="28.5">
      <c r="A31" s="167">
        <f t="shared" si="4"/>
        <v>24</v>
      </c>
      <c r="B31" s="167">
        <v>3</v>
      </c>
      <c r="C31" s="84"/>
      <c r="D31" s="87" t="s">
        <v>339</v>
      </c>
      <c r="E31" s="85">
        <v>3000000</v>
      </c>
      <c r="F31" s="167" t="s">
        <v>1248</v>
      </c>
      <c r="G31" s="167">
        <v>1</v>
      </c>
      <c r="H31" s="167">
        <v>1</v>
      </c>
      <c r="I31" s="167">
        <v>0</v>
      </c>
      <c r="J31" s="167">
        <v>0</v>
      </c>
      <c r="K31" s="167">
        <v>0</v>
      </c>
      <c r="L31" s="167">
        <v>1</v>
      </c>
      <c r="M31" s="167">
        <v>1</v>
      </c>
      <c r="N31" s="167">
        <v>1</v>
      </c>
      <c r="O31" s="167">
        <v>0</v>
      </c>
      <c r="P31" s="167">
        <v>1</v>
      </c>
      <c r="Q31" s="167">
        <v>1</v>
      </c>
      <c r="R31" s="167">
        <v>1</v>
      </c>
      <c r="S31" s="167">
        <v>1</v>
      </c>
      <c r="T31" s="167">
        <v>1</v>
      </c>
      <c r="U31" s="98" t="s">
        <v>117</v>
      </c>
      <c r="V31" s="169" t="str">
        <f t="shared" si="0"/>
        <v/>
      </c>
      <c r="W31" s="169" t="str">
        <f t="shared" si="1"/>
        <v>ü</v>
      </c>
      <c r="X31" s="169" t="str">
        <f t="shared" si="2"/>
        <v/>
      </c>
      <c r="Y31" s="169" t="str">
        <f t="shared" si="3"/>
        <v/>
      </c>
    </row>
    <row r="32" spans="1:25" s="40" customFormat="1" ht="28.5">
      <c r="A32" s="167">
        <f t="shared" si="4"/>
        <v>25</v>
      </c>
      <c r="B32" s="167">
        <v>3</v>
      </c>
      <c r="C32" s="84"/>
      <c r="D32" s="87" t="s">
        <v>340</v>
      </c>
      <c r="E32" s="85">
        <v>1200000</v>
      </c>
      <c r="F32" s="167" t="s">
        <v>1248</v>
      </c>
      <c r="G32" s="167">
        <v>1</v>
      </c>
      <c r="H32" s="167">
        <v>1</v>
      </c>
      <c r="I32" s="167">
        <v>0</v>
      </c>
      <c r="J32" s="167">
        <v>0</v>
      </c>
      <c r="K32" s="167">
        <v>0</v>
      </c>
      <c r="L32" s="167">
        <v>1</v>
      </c>
      <c r="M32" s="167">
        <v>1</v>
      </c>
      <c r="N32" s="167">
        <v>1</v>
      </c>
      <c r="O32" s="167">
        <v>0</v>
      </c>
      <c r="P32" s="167">
        <v>1</v>
      </c>
      <c r="Q32" s="167">
        <v>1</v>
      </c>
      <c r="R32" s="167">
        <v>1</v>
      </c>
      <c r="S32" s="167">
        <v>1</v>
      </c>
      <c r="T32" s="167">
        <v>1</v>
      </c>
      <c r="U32" s="98" t="s">
        <v>116</v>
      </c>
      <c r="V32" s="169" t="str">
        <f t="shared" si="0"/>
        <v/>
      </c>
      <c r="W32" s="169" t="str">
        <f t="shared" si="1"/>
        <v>ü</v>
      </c>
      <c r="X32" s="169" t="str">
        <f t="shared" si="2"/>
        <v/>
      </c>
      <c r="Y32" s="169" t="str">
        <f t="shared" si="3"/>
        <v/>
      </c>
    </row>
    <row r="33" spans="1:25" s="40" customFormat="1" ht="28.5">
      <c r="A33" s="167">
        <f t="shared" si="4"/>
        <v>26</v>
      </c>
      <c r="B33" s="167">
        <v>3</v>
      </c>
      <c r="C33" s="84"/>
      <c r="D33" s="87" t="s">
        <v>341</v>
      </c>
      <c r="E33" s="85">
        <v>3945000</v>
      </c>
      <c r="F33" s="167" t="s">
        <v>1250</v>
      </c>
      <c r="G33" s="167">
        <v>1</v>
      </c>
      <c r="H33" s="167">
        <v>1</v>
      </c>
      <c r="I33" s="167">
        <v>1</v>
      </c>
      <c r="J33" s="167">
        <v>0</v>
      </c>
      <c r="K33" s="167">
        <v>0</v>
      </c>
      <c r="L33" s="167">
        <v>1</v>
      </c>
      <c r="M33" s="167">
        <v>1</v>
      </c>
      <c r="N33" s="167">
        <v>1</v>
      </c>
      <c r="O33" s="167">
        <v>0</v>
      </c>
      <c r="P33" s="167">
        <v>1</v>
      </c>
      <c r="Q33" s="167">
        <v>1</v>
      </c>
      <c r="R33" s="167">
        <v>1</v>
      </c>
      <c r="S33" s="167">
        <v>1</v>
      </c>
      <c r="T33" s="167">
        <v>1</v>
      </c>
      <c r="U33" s="98" t="s">
        <v>119</v>
      </c>
      <c r="V33" s="169" t="str">
        <f t="shared" si="0"/>
        <v>ü</v>
      </c>
      <c r="W33" s="169" t="str">
        <f t="shared" si="1"/>
        <v/>
      </c>
      <c r="X33" s="169" t="str">
        <f t="shared" si="2"/>
        <v/>
      </c>
      <c r="Y33" s="169" t="str">
        <f t="shared" si="3"/>
        <v/>
      </c>
    </row>
    <row r="34" spans="1:25" s="40" customFormat="1">
      <c r="A34" s="167">
        <f t="shared" si="4"/>
        <v>27</v>
      </c>
      <c r="B34" s="167">
        <v>3</v>
      </c>
      <c r="C34" s="84"/>
      <c r="D34" s="87" t="s">
        <v>342</v>
      </c>
      <c r="E34" s="85">
        <v>1000000</v>
      </c>
      <c r="F34" s="167" t="s">
        <v>1249</v>
      </c>
      <c r="G34" s="167">
        <v>1</v>
      </c>
      <c r="H34" s="167">
        <v>0</v>
      </c>
      <c r="I34" s="167">
        <v>0</v>
      </c>
      <c r="J34" s="167">
        <v>0</v>
      </c>
      <c r="K34" s="167">
        <v>0</v>
      </c>
      <c r="L34" s="167">
        <v>1</v>
      </c>
      <c r="M34" s="167">
        <v>1</v>
      </c>
      <c r="N34" s="167">
        <v>1</v>
      </c>
      <c r="O34" s="167">
        <v>0</v>
      </c>
      <c r="P34" s="167">
        <v>1</v>
      </c>
      <c r="Q34" s="167">
        <v>1</v>
      </c>
      <c r="R34" s="167">
        <v>0</v>
      </c>
      <c r="S34" s="167">
        <v>0</v>
      </c>
      <c r="T34" s="167">
        <v>0</v>
      </c>
      <c r="U34" s="98" t="s">
        <v>121</v>
      </c>
      <c r="V34" s="169" t="str">
        <f t="shared" si="0"/>
        <v/>
      </c>
      <c r="W34" s="169" t="str">
        <f t="shared" si="1"/>
        <v/>
      </c>
      <c r="X34" s="169" t="str">
        <f t="shared" si="2"/>
        <v/>
      </c>
      <c r="Y34" s="169" t="str">
        <f t="shared" si="3"/>
        <v>ü</v>
      </c>
    </row>
    <row r="35" spans="1:25" s="40" customFormat="1">
      <c r="A35" s="167">
        <f t="shared" si="4"/>
        <v>28</v>
      </c>
      <c r="B35" s="167">
        <v>3</v>
      </c>
      <c r="C35" s="84"/>
      <c r="D35" s="170" t="s">
        <v>343</v>
      </c>
      <c r="E35" s="88">
        <v>2000000</v>
      </c>
      <c r="F35" s="171" t="s">
        <v>1249</v>
      </c>
      <c r="G35" s="171">
        <v>0</v>
      </c>
      <c r="H35" s="171">
        <v>0</v>
      </c>
      <c r="I35" s="171">
        <v>0</v>
      </c>
      <c r="J35" s="171">
        <v>0</v>
      </c>
      <c r="K35" s="171">
        <v>0</v>
      </c>
      <c r="L35" s="171">
        <v>0</v>
      </c>
      <c r="M35" s="171">
        <v>0</v>
      </c>
      <c r="N35" s="171">
        <v>0</v>
      </c>
      <c r="O35" s="171">
        <v>0</v>
      </c>
      <c r="P35" s="171">
        <v>0</v>
      </c>
      <c r="Q35" s="171">
        <v>0</v>
      </c>
      <c r="R35" s="171">
        <v>0</v>
      </c>
      <c r="S35" s="171">
        <v>0</v>
      </c>
      <c r="T35" s="171">
        <v>0</v>
      </c>
      <c r="U35" s="172" t="s">
        <v>126</v>
      </c>
      <c r="V35" s="169" t="str">
        <f t="shared" si="0"/>
        <v/>
      </c>
      <c r="W35" s="169" t="str">
        <f t="shared" si="1"/>
        <v/>
      </c>
      <c r="X35" s="169" t="str">
        <f t="shared" si="2"/>
        <v/>
      </c>
      <c r="Y35" s="169" t="str">
        <f t="shared" si="3"/>
        <v>ü</v>
      </c>
    </row>
    <row r="36" spans="1:25" s="40" customFormat="1" ht="28.5">
      <c r="A36" s="167">
        <f t="shared" si="4"/>
        <v>29</v>
      </c>
      <c r="B36" s="167">
        <v>3</v>
      </c>
      <c r="C36" s="84"/>
      <c r="D36" s="87" t="s">
        <v>344</v>
      </c>
      <c r="E36" s="85">
        <v>3360000</v>
      </c>
      <c r="F36" s="167" t="s">
        <v>1248</v>
      </c>
      <c r="G36" s="167">
        <v>1</v>
      </c>
      <c r="H36" s="167">
        <v>1</v>
      </c>
      <c r="I36" s="167">
        <v>0</v>
      </c>
      <c r="J36" s="167">
        <v>0</v>
      </c>
      <c r="K36" s="167">
        <v>0</v>
      </c>
      <c r="L36" s="167">
        <v>1</v>
      </c>
      <c r="M36" s="167">
        <v>1</v>
      </c>
      <c r="N36" s="167">
        <v>1</v>
      </c>
      <c r="O36" s="167">
        <v>0</v>
      </c>
      <c r="P36" s="167">
        <v>1</v>
      </c>
      <c r="Q36" s="167">
        <v>1</v>
      </c>
      <c r="R36" s="167">
        <v>1</v>
      </c>
      <c r="S36" s="167">
        <v>1</v>
      </c>
      <c r="T36" s="167">
        <v>1</v>
      </c>
      <c r="U36" s="98" t="s">
        <v>1757</v>
      </c>
      <c r="V36" s="169" t="str">
        <f t="shared" si="0"/>
        <v/>
      </c>
      <c r="W36" s="169" t="str">
        <f t="shared" si="1"/>
        <v>ü</v>
      </c>
      <c r="X36" s="169" t="str">
        <f t="shared" si="2"/>
        <v/>
      </c>
      <c r="Y36" s="169" t="str">
        <f t="shared" si="3"/>
        <v/>
      </c>
    </row>
    <row r="37" spans="1:25" s="40" customFormat="1">
      <c r="A37" s="167">
        <f t="shared" si="4"/>
        <v>30</v>
      </c>
      <c r="B37" s="167">
        <v>3</v>
      </c>
      <c r="C37" s="84"/>
      <c r="D37" s="87" t="s">
        <v>345</v>
      </c>
      <c r="E37" s="85">
        <v>520000</v>
      </c>
      <c r="F37" s="167" t="s">
        <v>1249</v>
      </c>
      <c r="G37" s="167">
        <v>1</v>
      </c>
      <c r="H37" s="167">
        <v>0</v>
      </c>
      <c r="I37" s="167">
        <v>0</v>
      </c>
      <c r="J37" s="167">
        <v>0</v>
      </c>
      <c r="K37" s="167">
        <v>0</v>
      </c>
      <c r="L37" s="167">
        <v>1</v>
      </c>
      <c r="M37" s="167">
        <v>1</v>
      </c>
      <c r="N37" s="167">
        <v>1</v>
      </c>
      <c r="O37" s="167">
        <v>0</v>
      </c>
      <c r="P37" s="167">
        <v>1</v>
      </c>
      <c r="Q37" s="167">
        <v>1</v>
      </c>
      <c r="R37" s="167">
        <v>0</v>
      </c>
      <c r="S37" s="167">
        <v>0</v>
      </c>
      <c r="T37" s="167">
        <v>0</v>
      </c>
      <c r="U37" s="98" t="s">
        <v>1262</v>
      </c>
      <c r="V37" s="169" t="str">
        <f t="shared" si="0"/>
        <v/>
      </c>
      <c r="W37" s="169" t="str">
        <f t="shared" si="1"/>
        <v/>
      </c>
      <c r="X37" s="169" t="str">
        <f t="shared" si="2"/>
        <v/>
      </c>
      <c r="Y37" s="169" t="str">
        <f t="shared" si="3"/>
        <v>ü</v>
      </c>
    </row>
    <row r="38" spans="1:25" s="40" customFormat="1">
      <c r="A38" s="167">
        <f t="shared" si="4"/>
        <v>31</v>
      </c>
      <c r="B38" s="167">
        <v>3</v>
      </c>
      <c r="C38" s="84"/>
      <c r="D38" s="87" t="s">
        <v>346</v>
      </c>
      <c r="E38" s="85">
        <v>16000000</v>
      </c>
      <c r="F38" s="167" t="s">
        <v>1250</v>
      </c>
      <c r="G38" s="167">
        <v>1</v>
      </c>
      <c r="H38" s="167">
        <v>1</v>
      </c>
      <c r="I38" s="167">
        <v>1</v>
      </c>
      <c r="J38" s="167">
        <v>0</v>
      </c>
      <c r="K38" s="167">
        <v>0</v>
      </c>
      <c r="L38" s="167">
        <v>1</v>
      </c>
      <c r="M38" s="167">
        <v>1</v>
      </c>
      <c r="N38" s="167">
        <v>1</v>
      </c>
      <c r="O38" s="167">
        <v>0</v>
      </c>
      <c r="P38" s="167">
        <v>1</v>
      </c>
      <c r="Q38" s="167">
        <v>1</v>
      </c>
      <c r="R38" s="167">
        <v>1</v>
      </c>
      <c r="S38" s="167">
        <v>1</v>
      </c>
      <c r="T38" s="167">
        <v>1</v>
      </c>
      <c r="U38" s="98" t="s">
        <v>1045</v>
      </c>
      <c r="V38" s="169" t="str">
        <f t="shared" si="0"/>
        <v>ü</v>
      </c>
      <c r="W38" s="169" t="str">
        <f t="shared" si="1"/>
        <v/>
      </c>
      <c r="X38" s="169" t="str">
        <f t="shared" si="2"/>
        <v/>
      </c>
      <c r="Y38" s="169" t="str">
        <f t="shared" si="3"/>
        <v/>
      </c>
    </row>
    <row r="39" spans="1:25" s="40" customFormat="1" ht="28.5">
      <c r="A39" s="167">
        <f t="shared" si="4"/>
        <v>32</v>
      </c>
      <c r="B39" s="167">
        <v>3</v>
      </c>
      <c r="C39" s="84"/>
      <c r="D39" s="87" t="s">
        <v>347</v>
      </c>
      <c r="E39" s="85">
        <v>18456000</v>
      </c>
      <c r="F39" s="167" t="s">
        <v>1249</v>
      </c>
      <c r="G39" s="167">
        <v>1</v>
      </c>
      <c r="H39" s="167">
        <v>0</v>
      </c>
      <c r="I39" s="167">
        <v>0</v>
      </c>
      <c r="J39" s="167">
        <v>0</v>
      </c>
      <c r="K39" s="167">
        <v>0</v>
      </c>
      <c r="L39" s="167">
        <v>1</v>
      </c>
      <c r="M39" s="167">
        <v>1</v>
      </c>
      <c r="N39" s="167">
        <v>1</v>
      </c>
      <c r="O39" s="167">
        <v>0</v>
      </c>
      <c r="P39" s="167">
        <v>1</v>
      </c>
      <c r="Q39" s="167">
        <v>1</v>
      </c>
      <c r="R39" s="167">
        <v>0</v>
      </c>
      <c r="S39" s="167">
        <v>0</v>
      </c>
      <c r="T39" s="167">
        <v>0</v>
      </c>
      <c r="U39" s="98" t="s">
        <v>1260</v>
      </c>
      <c r="V39" s="169" t="str">
        <f t="shared" si="0"/>
        <v/>
      </c>
      <c r="W39" s="169" t="str">
        <f t="shared" si="1"/>
        <v/>
      </c>
      <c r="X39" s="169" t="str">
        <f t="shared" si="2"/>
        <v/>
      </c>
      <c r="Y39" s="169" t="str">
        <f t="shared" si="3"/>
        <v>ü</v>
      </c>
    </row>
    <row r="40" spans="1:25" s="40" customFormat="1" ht="28.5">
      <c r="A40" s="167">
        <f t="shared" si="4"/>
        <v>33</v>
      </c>
      <c r="B40" s="167">
        <v>3</v>
      </c>
      <c r="C40" s="84"/>
      <c r="D40" s="87" t="s">
        <v>348</v>
      </c>
      <c r="E40" s="85">
        <v>5032800</v>
      </c>
      <c r="F40" s="167" t="s">
        <v>1249</v>
      </c>
      <c r="G40" s="167">
        <v>1</v>
      </c>
      <c r="H40" s="167">
        <v>0</v>
      </c>
      <c r="I40" s="167">
        <v>0</v>
      </c>
      <c r="J40" s="167">
        <v>0</v>
      </c>
      <c r="K40" s="167">
        <v>0</v>
      </c>
      <c r="L40" s="167">
        <v>1</v>
      </c>
      <c r="M40" s="167">
        <v>1</v>
      </c>
      <c r="N40" s="167">
        <v>1</v>
      </c>
      <c r="O40" s="167">
        <v>0</v>
      </c>
      <c r="P40" s="167">
        <v>1</v>
      </c>
      <c r="Q40" s="167">
        <v>1</v>
      </c>
      <c r="R40" s="167">
        <v>0</v>
      </c>
      <c r="S40" s="167">
        <v>0</v>
      </c>
      <c r="T40" s="167">
        <v>0</v>
      </c>
      <c r="U40" s="98" t="s">
        <v>1759</v>
      </c>
      <c r="V40" s="169" t="str">
        <f t="shared" ref="V40:V63" si="5">IF($F40="Y",$Z$4,"")</f>
        <v/>
      </c>
      <c r="W40" s="169" t="str">
        <f t="shared" ref="W40:W63" si="6">IF(F40="F",$Z$4,"")</f>
        <v/>
      </c>
      <c r="X40" s="169" t="str">
        <f t="shared" ref="X40:X63" si="7">IF(F40="L",$Z$4,"")</f>
        <v/>
      </c>
      <c r="Y40" s="169" t="str">
        <f t="shared" ref="Y40:Y63" si="8">IF(F40="N",$Z$4,"")</f>
        <v>ü</v>
      </c>
    </row>
    <row r="41" spans="1:25" s="40" customFormat="1" ht="28.5">
      <c r="A41" s="167">
        <f t="shared" ref="A41:A63" si="9">A40+1</f>
        <v>34</v>
      </c>
      <c r="B41" s="167">
        <v>4</v>
      </c>
      <c r="C41" s="87" t="s">
        <v>349</v>
      </c>
      <c r="D41" s="87" t="s">
        <v>350</v>
      </c>
      <c r="E41" s="85">
        <v>14000000</v>
      </c>
      <c r="F41" s="175" t="s">
        <v>1249</v>
      </c>
      <c r="G41" s="175">
        <v>1</v>
      </c>
      <c r="H41" s="175">
        <v>0</v>
      </c>
      <c r="I41" s="175">
        <v>0</v>
      </c>
      <c r="J41" s="175">
        <v>0</v>
      </c>
      <c r="K41" s="175">
        <v>0</v>
      </c>
      <c r="L41" s="175">
        <v>1</v>
      </c>
      <c r="M41" s="175">
        <v>1</v>
      </c>
      <c r="N41" s="175">
        <v>0</v>
      </c>
      <c r="O41" s="175">
        <v>0</v>
      </c>
      <c r="P41" s="175">
        <v>1</v>
      </c>
      <c r="Q41" s="175">
        <v>1</v>
      </c>
      <c r="R41" s="175">
        <v>0</v>
      </c>
      <c r="S41" s="175">
        <v>0</v>
      </c>
      <c r="T41" s="175">
        <v>0</v>
      </c>
      <c r="U41" s="176" t="s">
        <v>1980</v>
      </c>
      <c r="V41" s="169" t="str">
        <f t="shared" si="5"/>
        <v/>
      </c>
      <c r="W41" s="169" t="str">
        <f t="shared" si="6"/>
        <v/>
      </c>
      <c r="X41" s="169" t="str">
        <f t="shared" si="7"/>
        <v/>
      </c>
      <c r="Y41" s="169" t="str">
        <f t="shared" si="8"/>
        <v>ü</v>
      </c>
    </row>
    <row r="42" spans="1:25" s="40" customFormat="1" ht="42.75">
      <c r="A42" s="167">
        <f t="shared" si="9"/>
        <v>35</v>
      </c>
      <c r="B42" s="167">
        <v>4</v>
      </c>
      <c r="C42" s="84"/>
      <c r="D42" s="87" t="s">
        <v>351</v>
      </c>
      <c r="E42" s="85">
        <v>14000000</v>
      </c>
      <c r="F42" s="167" t="s">
        <v>1250</v>
      </c>
      <c r="G42" s="167">
        <v>1</v>
      </c>
      <c r="H42" s="167">
        <v>1</v>
      </c>
      <c r="I42" s="167">
        <v>0</v>
      </c>
      <c r="J42" s="167">
        <v>0</v>
      </c>
      <c r="K42" s="167">
        <v>0</v>
      </c>
      <c r="L42" s="167">
        <v>1</v>
      </c>
      <c r="M42" s="167">
        <v>1</v>
      </c>
      <c r="N42" s="167">
        <v>1</v>
      </c>
      <c r="O42" s="167">
        <v>0</v>
      </c>
      <c r="P42" s="167">
        <v>1</v>
      </c>
      <c r="Q42" s="167">
        <v>1</v>
      </c>
      <c r="R42" s="167">
        <v>1</v>
      </c>
      <c r="S42" s="167">
        <v>1</v>
      </c>
      <c r="T42" s="167">
        <v>1</v>
      </c>
      <c r="U42" s="98" t="s">
        <v>81</v>
      </c>
      <c r="V42" s="169" t="str">
        <f t="shared" si="5"/>
        <v>ü</v>
      </c>
      <c r="W42" s="169" t="str">
        <f t="shared" si="6"/>
        <v/>
      </c>
      <c r="X42" s="169" t="str">
        <f t="shared" si="7"/>
        <v/>
      </c>
      <c r="Y42" s="169" t="str">
        <f t="shared" si="8"/>
        <v/>
      </c>
    </row>
    <row r="43" spans="1:25" s="40" customFormat="1">
      <c r="A43" s="167">
        <f t="shared" si="9"/>
        <v>36</v>
      </c>
      <c r="B43" s="167">
        <v>4</v>
      </c>
      <c r="C43" s="84"/>
      <c r="D43" s="87" t="s">
        <v>86</v>
      </c>
      <c r="E43" s="85">
        <v>1500000</v>
      </c>
      <c r="F43" s="167" t="s">
        <v>1249</v>
      </c>
      <c r="G43" s="167">
        <v>1</v>
      </c>
      <c r="H43" s="167">
        <v>0</v>
      </c>
      <c r="I43" s="167">
        <v>0</v>
      </c>
      <c r="J43" s="167">
        <v>0</v>
      </c>
      <c r="K43" s="167">
        <v>0</v>
      </c>
      <c r="L43" s="167">
        <v>1</v>
      </c>
      <c r="M43" s="167">
        <v>1</v>
      </c>
      <c r="N43" s="167">
        <v>1</v>
      </c>
      <c r="O43" s="167">
        <v>0</v>
      </c>
      <c r="P43" s="167">
        <v>1</v>
      </c>
      <c r="Q43" s="167">
        <v>1</v>
      </c>
      <c r="R43" s="167">
        <v>0</v>
      </c>
      <c r="S43" s="167">
        <v>0</v>
      </c>
      <c r="T43" s="167">
        <v>0</v>
      </c>
      <c r="U43" s="98" t="s">
        <v>110</v>
      </c>
      <c r="V43" s="169" t="str">
        <f t="shared" si="5"/>
        <v/>
      </c>
      <c r="W43" s="169" t="str">
        <f t="shared" si="6"/>
        <v/>
      </c>
      <c r="X43" s="169" t="str">
        <f t="shared" si="7"/>
        <v/>
      </c>
      <c r="Y43" s="169" t="str">
        <f t="shared" si="8"/>
        <v>ü</v>
      </c>
    </row>
    <row r="44" spans="1:25" s="40" customFormat="1" ht="28.5">
      <c r="A44" s="167">
        <f t="shared" si="9"/>
        <v>37</v>
      </c>
      <c r="B44" s="167">
        <v>4</v>
      </c>
      <c r="C44" s="84"/>
      <c r="D44" s="170" t="s">
        <v>87</v>
      </c>
      <c r="E44" s="88">
        <v>1100000</v>
      </c>
      <c r="F44" s="171" t="s">
        <v>1249</v>
      </c>
      <c r="G44" s="171">
        <v>0</v>
      </c>
      <c r="H44" s="171">
        <v>0</v>
      </c>
      <c r="I44" s="171">
        <v>0</v>
      </c>
      <c r="J44" s="171">
        <v>0</v>
      </c>
      <c r="K44" s="171">
        <v>0</v>
      </c>
      <c r="L44" s="171">
        <v>0</v>
      </c>
      <c r="M44" s="171">
        <v>0</v>
      </c>
      <c r="N44" s="171">
        <v>0</v>
      </c>
      <c r="O44" s="171">
        <v>0</v>
      </c>
      <c r="P44" s="171">
        <v>0</v>
      </c>
      <c r="Q44" s="171">
        <v>0</v>
      </c>
      <c r="R44" s="171">
        <v>0</v>
      </c>
      <c r="S44" s="171">
        <v>0</v>
      </c>
      <c r="T44" s="171">
        <v>0</v>
      </c>
      <c r="U44" s="172" t="s">
        <v>1264</v>
      </c>
      <c r="V44" s="169" t="str">
        <f t="shared" si="5"/>
        <v/>
      </c>
      <c r="W44" s="169" t="str">
        <f t="shared" si="6"/>
        <v/>
      </c>
      <c r="X44" s="169" t="str">
        <f t="shared" si="7"/>
        <v/>
      </c>
      <c r="Y44" s="169" t="str">
        <f t="shared" si="8"/>
        <v>ü</v>
      </c>
    </row>
    <row r="45" spans="1:25" s="40" customFormat="1" ht="28.5">
      <c r="A45" s="167">
        <f t="shared" si="9"/>
        <v>38</v>
      </c>
      <c r="B45" s="167">
        <v>4</v>
      </c>
      <c r="C45" s="84"/>
      <c r="D45" s="170" t="s">
        <v>88</v>
      </c>
      <c r="E45" s="88">
        <v>600000</v>
      </c>
      <c r="F45" s="171" t="s">
        <v>1249</v>
      </c>
      <c r="G45" s="171">
        <v>0</v>
      </c>
      <c r="H45" s="171">
        <v>0</v>
      </c>
      <c r="I45" s="171">
        <v>0</v>
      </c>
      <c r="J45" s="171">
        <v>0</v>
      </c>
      <c r="K45" s="171">
        <v>0</v>
      </c>
      <c r="L45" s="171">
        <v>0</v>
      </c>
      <c r="M45" s="171">
        <v>0</v>
      </c>
      <c r="N45" s="171">
        <v>0</v>
      </c>
      <c r="O45" s="171">
        <v>0</v>
      </c>
      <c r="P45" s="171">
        <v>0</v>
      </c>
      <c r="Q45" s="171">
        <v>0</v>
      </c>
      <c r="R45" s="171">
        <v>0</v>
      </c>
      <c r="S45" s="171">
        <v>0</v>
      </c>
      <c r="T45" s="171">
        <v>0</v>
      </c>
      <c r="U45" s="172" t="s">
        <v>122</v>
      </c>
      <c r="V45" s="169" t="str">
        <f t="shared" si="5"/>
        <v/>
      </c>
      <c r="W45" s="169" t="str">
        <f t="shared" si="6"/>
        <v/>
      </c>
      <c r="X45" s="169" t="str">
        <f t="shared" si="7"/>
        <v/>
      </c>
      <c r="Y45" s="169" t="str">
        <f t="shared" si="8"/>
        <v>ü</v>
      </c>
    </row>
    <row r="46" spans="1:25" s="40" customFormat="1">
      <c r="A46" s="167">
        <f t="shared" si="9"/>
        <v>39</v>
      </c>
      <c r="B46" s="167">
        <v>4</v>
      </c>
      <c r="C46" s="84"/>
      <c r="D46" s="87" t="s">
        <v>89</v>
      </c>
      <c r="E46" s="85">
        <v>10797000</v>
      </c>
      <c r="F46" s="167" t="s">
        <v>1250</v>
      </c>
      <c r="G46" s="167">
        <v>1</v>
      </c>
      <c r="H46" s="167">
        <v>1</v>
      </c>
      <c r="I46" s="167">
        <v>0</v>
      </c>
      <c r="J46" s="167">
        <v>0</v>
      </c>
      <c r="K46" s="167">
        <v>0</v>
      </c>
      <c r="L46" s="167">
        <v>1</v>
      </c>
      <c r="M46" s="167">
        <v>1</v>
      </c>
      <c r="N46" s="167">
        <v>1</v>
      </c>
      <c r="O46" s="167">
        <v>0</v>
      </c>
      <c r="P46" s="167">
        <v>1</v>
      </c>
      <c r="Q46" s="167">
        <v>1</v>
      </c>
      <c r="R46" s="167">
        <v>1</v>
      </c>
      <c r="S46" s="167">
        <v>1</v>
      </c>
      <c r="T46" s="167">
        <v>1</v>
      </c>
      <c r="U46" s="98" t="s">
        <v>123</v>
      </c>
      <c r="V46" s="169" t="str">
        <f t="shared" si="5"/>
        <v>ü</v>
      </c>
      <c r="W46" s="169" t="str">
        <f t="shared" si="6"/>
        <v/>
      </c>
      <c r="X46" s="169" t="str">
        <f t="shared" si="7"/>
        <v/>
      </c>
      <c r="Y46" s="169" t="str">
        <f t="shared" si="8"/>
        <v/>
      </c>
    </row>
    <row r="47" spans="1:25" s="40" customFormat="1">
      <c r="A47" s="167">
        <f t="shared" si="9"/>
        <v>40</v>
      </c>
      <c r="B47" s="167">
        <v>4</v>
      </c>
      <c r="C47" s="84"/>
      <c r="D47" s="87" t="s">
        <v>743</v>
      </c>
      <c r="E47" s="85">
        <v>4600000</v>
      </c>
      <c r="F47" s="167" t="s">
        <v>1250</v>
      </c>
      <c r="G47" s="167">
        <v>1</v>
      </c>
      <c r="H47" s="167">
        <v>1</v>
      </c>
      <c r="I47" s="167">
        <v>0</v>
      </c>
      <c r="J47" s="167">
        <v>0</v>
      </c>
      <c r="K47" s="167">
        <v>0</v>
      </c>
      <c r="L47" s="167">
        <v>1</v>
      </c>
      <c r="M47" s="167">
        <v>1</v>
      </c>
      <c r="N47" s="167">
        <v>1</v>
      </c>
      <c r="O47" s="167">
        <v>0</v>
      </c>
      <c r="P47" s="167">
        <v>1</v>
      </c>
      <c r="Q47" s="167">
        <v>1</v>
      </c>
      <c r="R47" s="167">
        <v>1</v>
      </c>
      <c r="S47" s="167">
        <v>1</v>
      </c>
      <c r="T47" s="167">
        <v>1</v>
      </c>
      <c r="U47" s="98" t="s">
        <v>124</v>
      </c>
      <c r="V47" s="169" t="str">
        <f t="shared" si="5"/>
        <v>ü</v>
      </c>
      <c r="W47" s="169" t="str">
        <f t="shared" si="6"/>
        <v/>
      </c>
      <c r="X47" s="169" t="str">
        <f t="shared" si="7"/>
        <v/>
      </c>
      <c r="Y47" s="169" t="str">
        <f t="shared" si="8"/>
        <v/>
      </c>
    </row>
    <row r="48" spans="1:25" s="40" customFormat="1">
      <c r="A48" s="167">
        <f t="shared" si="9"/>
        <v>41</v>
      </c>
      <c r="B48" s="167">
        <v>4</v>
      </c>
      <c r="C48" s="84"/>
      <c r="D48" s="87" t="s">
        <v>1485</v>
      </c>
      <c r="E48" s="85">
        <v>5115000</v>
      </c>
      <c r="F48" s="167" t="s">
        <v>1250</v>
      </c>
      <c r="G48" s="167">
        <v>1</v>
      </c>
      <c r="H48" s="167">
        <v>1</v>
      </c>
      <c r="I48" s="167">
        <v>0</v>
      </c>
      <c r="J48" s="167">
        <v>0</v>
      </c>
      <c r="K48" s="167">
        <v>0</v>
      </c>
      <c r="L48" s="167">
        <v>1</v>
      </c>
      <c r="M48" s="167">
        <v>1</v>
      </c>
      <c r="N48" s="167">
        <v>1</v>
      </c>
      <c r="O48" s="167">
        <v>0</v>
      </c>
      <c r="P48" s="167">
        <v>1</v>
      </c>
      <c r="Q48" s="167">
        <v>1</v>
      </c>
      <c r="R48" s="167">
        <v>1</v>
      </c>
      <c r="S48" s="167">
        <v>1</v>
      </c>
      <c r="T48" s="167">
        <v>1</v>
      </c>
      <c r="U48" s="98" t="s">
        <v>1758</v>
      </c>
      <c r="V48" s="169" t="str">
        <f t="shared" si="5"/>
        <v>ü</v>
      </c>
      <c r="W48" s="169" t="str">
        <f t="shared" si="6"/>
        <v/>
      </c>
      <c r="X48" s="169" t="str">
        <f t="shared" si="7"/>
        <v/>
      </c>
      <c r="Y48" s="169" t="str">
        <f t="shared" si="8"/>
        <v/>
      </c>
    </row>
    <row r="49" spans="1:25" s="40" customFormat="1">
      <c r="A49" s="167">
        <f t="shared" si="9"/>
        <v>42</v>
      </c>
      <c r="B49" s="167">
        <v>4</v>
      </c>
      <c r="C49" s="84"/>
      <c r="D49" s="87" t="s">
        <v>1486</v>
      </c>
      <c r="E49" s="85">
        <v>34642000</v>
      </c>
      <c r="F49" s="167" t="s">
        <v>1250</v>
      </c>
      <c r="G49" s="167">
        <v>1</v>
      </c>
      <c r="H49" s="167">
        <v>1</v>
      </c>
      <c r="I49" s="167">
        <v>0</v>
      </c>
      <c r="J49" s="167">
        <v>0</v>
      </c>
      <c r="K49" s="167">
        <v>0</v>
      </c>
      <c r="L49" s="167">
        <v>1</v>
      </c>
      <c r="M49" s="167">
        <v>1</v>
      </c>
      <c r="N49" s="167">
        <v>1</v>
      </c>
      <c r="O49" s="167">
        <v>0</v>
      </c>
      <c r="P49" s="167">
        <v>1</v>
      </c>
      <c r="Q49" s="167">
        <v>1</v>
      </c>
      <c r="R49" s="167">
        <v>1</v>
      </c>
      <c r="S49" s="167">
        <v>1</v>
      </c>
      <c r="T49" s="167">
        <v>1</v>
      </c>
      <c r="U49" s="98" t="s">
        <v>1259</v>
      </c>
      <c r="V49" s="169" t="str">
        <f t="shared" si="5"/>
        <v>ü</v>
      </c>
      <c r="W49" s="169" t="str">
        <f t="shared" si="6"/>
        <v/>
      </c>
      <c r="X49" s="169" t="str">
        <f t="shared" si="7"/>
        <v/>
      </c>
      <c r="Y49" s="169" t="str">
        <f t="shared" si="8"/>
        <v/>
      </c>
    </row>
    <row r="50" spans="1:25" s="40" customFormat="1" ht="42.75">
      <c r="A50" s="167">
        <f t="shared" si="9"/>
        <v>43</v>
      </c>
      <c r="B50" s="167">
        <v>4</v>
      </c>
      <c r="C50" s="84"/>
      <c r="D50" s="87" t="s">
        <v>1487</v>
      </c>
      <c r="E50" s="91">
        <v>18830000</v>
      </c>
      <c r="F50" s="167" t="s">
        <v>1248</v>
      </c>
      <c r="G50" s="167">
        <v>1</v>
      </c>
      <c r="H50" s="167">
        <v>1</v>
      </c>
      <c r="I50" s="167">
        <v>0</v>
      </c>
      <c r="J50" s="167">
        <v>0</v>
      </c>
      <c r="K50" s="167">
        <v>0</v>
      </c>
      <c r="L50" s="167">
        <v>1</v>
      </c>
      <c r="M50" s="167">
        <v>1</v>
      </c>
      <c r="N50" s="167">
        <v>1</v>
      </c>
      <c r="O50" s="167">
        <v>0</v>
      </c>
      <c r="P50" s="167">
        <v>1</v>
      </c>
      <c r="Q50" s="167">
        <v>1</v>
      </c>
      <c r="R50" s="167">
        <v>1</v>
      </c>
      <c r="S50" s="167">
        <v>1</v>
      </c>
      <c r="T50" s="167">
        <v>1</v>
      </c>
      <c r="U50" s="98" t="s">
        <v>125</v>
      </c>
      <c r="V50" s="169" t="str">
        <f t="shared" si="5"/>
        <v/>
      </c>
      <c r="W50" s="169" t="str">
        <f t="shared" si="6"/>
        <v>ü</v>
      </c>
      <c r="X50" s="169" t="str">
        <f t="shared" si="7"/>
        <v/>
      </c>
      <c r="Y50" s="169" t="str">
        <f t="shared" si="8"/>
        <v/>
      </c>
    </row>
    <row r="51" spans="1:25" s="40" customFormat="1" ht="28.5">
      <c r="A51" s="167">
        <f t="shared" si="9"/>
        <v>44</v>
      </c>
      <c r="B51" s="167">
        <v>4</v>
      </c>
      <c r="C51" s="84"/>
      <c r="D51" s="87" t="s">
        <v>1488</v>
      </c>
      <c r="E51" s="85">
        <v>400000</v>
      </c>
      <c r="F51" s="167" t="s">
        <v>1248</v>
      </c>
      <c r="G51" s="167">
        <v>1</v>
      </c>
      <c r="H51" s="167">
        <v>1</v>
      </c>
      <c r="I51" s="167">
        <v>0</v>
      </c>
      <c r="J51" s="167">
        <v>0</v>
      </c>
      <c r="K51" s="167">
        <v>0</v>
      </c>
      <c r="L51" s="167">
        <v>1</v>
      </c>
      <c r="M51" s="167">
        <v>1</v>
      </c>
      <c r="N51" s="167">
        <v>1</v>
      </c>
      <c r="O51" s="167">
        <v>0</v>
      </c>
      <c r="P51" s="167">
        <v>1</v>
      </c>
      <c r="Q51" s="167">
        <v>1</v>
      </c>
      <c r="R51" s="167">
        <v>1</v>
      </c>
      <c r="S51" s="167">
        <v>1</v>
      </c>
      <c r="T51" s="167">
        <v>1</v>
      </c>
      <c r="U51" s="98" t="s">
        <v>108</v>
      </c>
      <c r="V51" s="169" t="str">
        <f t="shared" si="5"/>
        <v/>
      </c>
      <c r="W51" s="169" t="str">
        <f t="shared" si="6"/>
        <v>ü</v>
      </c>
      <c r="X51" s="169" t="str">
        <f t="shared" si="7"/>
        <v/>
      </c>
      <c r="Y51" s="169" t="str">
        <f t="shared" si="8"/>
        <v/>
      </c>
    </row>
    <row r="52" spans="1:25" s="40" customFormat="1">
      <c r="A52" s="167">
        <f t="shared" si="9"/>
        <v>45</v>
      </c>
      <c r="B52" s="167">
        <v>4</v>
      </c>
      <c r="C52" s="84"/>
      <c r="D52" s="87" t="s">
        <v>1489</v>
      </c>
      <c r="E52" s="85">
        <v>2300000</v>
      </c>
      <c r="F52" s="167" t="s">
        <v>1249</v>
      </c>
      <c r="G52" s="167">
        <v>1</v>
      </c>
      <c r="H52" s="167">
        <v>1</v>
      </c>
      <c r="I52" s="167">
        <v>0</v>
      </c>
      <c r="J52" s="167">
        <v>0</v>
      </c>
      <c r="K52" s="167">
        <v>0</v>
      </c>
      <c r="L52" s="167">
        <v>1</v>
      </c>
      <c r="M52" s="167">
        <v>1</v>
      </c>
      <c r="N52" s="167">
        <v>0</v>
      </c>
      <c r="O52" s="167">
        <v>0</v>
      </c>
      <c r="P52" s="167">
        <v>1</v>
      </c>
      <c r="Q52" s="167">
        <v>1</v>
      </c>
      <c r="R52" s="167">
        <v>0</v>
      </c>
      <c r="S52" s="167">
        <v>0</v>
      </c>
      <c r="T52" s="167">
        <v>0</v>
      </c>
      <c r="U52" s="98" t="s">
        <v>90</v>
      </c>
      <c r="V52" s="169" t="str">
        <f t="shared" si="5"/>
        <v/>
      </c>
      <c r="W52" s="169" t="str">
        <f t="shared" si="6"/>
        <v/>
      </c>
      <c r="X52" s="169" t="str">
        <f t="shared" si="7"/>
        <v/>
      </c>
      <c r="Y52" s="169" t="str">
        <f t="shared" si="8"/>
        <v>ü</v>
      </c>
    </row>
    <row r="53" spans="1:25" s="40" customFormat="1" ht="42.75">
      <c r="A53" s="167">
        <f t="shared" si="9"/>
        <v>46</v>
      </c>
      <c r="B53" s="167">
        <v>4</v>
      </c>
      <c r="C53" s="84"/>
      <c r="D53" s="87" t="s">
        <v>1490</v>
      </c>
      <c r="E53" s="85">
        <v>8440000</v>
      </c>
      <c r="F53" s="167" t="s">
        <v>1248</v>
      </c>
      <c r="G53" s="167">
        <v>1</v>
      </c>
      <c r="H53" s="167">
        <v>1</v>
      </c>
      <c r="I53" s="167">
        <v>0</v>
      </c>
      <c r="J53" s="167">
        <v>0</v>
      </c>
      <c r="K53" s="167">
        <v>0</v>
      </c>
      <c r="L53" s="167">
        <v>1</v>
      </c>
      <c r="M53" s="167">
        <v>1</v>
      </c>
      <c r="N53" s="167">
        <v>1</v>
      </c>
      <c r="O53" s="167">
        <v>0</v>
      </c>
      <c r="P53" s="167">
        <v>1</v>
      </c>
      <c r="Q53" s="167">
        <v>1</v>
      </c>
      <c r="R53" s="167">
        <v>1</v>
      </c>
      <c r="S53" s="167">
        <v>1</v>
      </c>
      <c r="T53" s="167">
        <v>1</v>
      </c>
      <c r="U53" s="98" t="s">
        <v>1261</v>
      </c>
      <c r="V53" s="169" t="str">
        <f t="shared" si="5"/>
        <v/>
      </c>
      <c r="W53" s="169" t="str">
        <f t="shared" si="6"/>
        <v>ü</v>
      </c>
      <c r="X53" s="169" t="str">
        <f t="shared" si="7"/>
        <v/>
      </c>
      <c r="Y53" s="169" t="str">
        <f t="shared" si="8"/>
        <v/>
      </c>
    </row>
    <row r="54" spans="1:25" s="40" customFormat="1" ht="28.5">
      <c r="A54" s="167">
        <f t="shared" si="9"/>
        <v>47</v>
      </c>
      <c r="B54" s="167">
        <v>5</v>
      </c>
      <c r="C54" s="87" t="s">
        <v>1491</v>
      </c>
      <c r="D54" s="168" t="s">
        <v>1492</v>
      </c>
      <c r="E54" s="91">
        <v>700000</v>
      </c>
      <c r="F54" s="167" t="s">
        <v>1249</v>
      </c>
      <c r="G54" s="167">
        <v>1</v>
      </c>
      <c r="H54" s="167">
        <v>0</v>
      </c>
      <c r="I54" s="167">
        <v>0</v>
      </c>
      <c r="J54" s="167">
        <v>0</v>
      </c>
      <c r="K54" s="167">
        <v>0</v>
      </c>
      <c r="L54" s="167">
        <v>1</v>
      </c>
      <c r="M54" s="167">
        <v>1</v>
      </c>
      <c r="N54" s="167">
        <v>1</v>
      </c>
      <c r="O54" s="167">
        <v>0</v>
      </c>
      <c r="P54" s="167">
        <v>1</v>
      </c>
      <c r="Q54" s="167">
        <v>1</v>
      </c>
      <c r="R54" s="167">
        <v>0</v>
      </c>
      <c r="S54" s="167">
        <v>0</v>
      </c>
      <c r="T54" s="167">
        <v>0</v>
      </c>
      <c r="U54" s="98" t="s">
        <v>115</v>
      </c>
      <c r="V54" s="169" t="str">
        <f t="shared" si="5"/>
        <v/>
      </c>
      <c r="W54" s="169" t="str">
        <f t="shared" si="6"/>
        <v/>
      </c>
      <c r="X54" s="169" t="str">
        <f t="shared" si="7"/>
        <v/>
      </c>
      <c r="Y54" s="169" t="str">
        <f t="shared" si="8"/>
        <v>ü</v>
      </c>
    </row>
    <row r="55" spans="1:25" s="40" customFormat="1" ht="28.5">
      <c r="A55" s="167">
        <f t="shared" si="9"/>
        <v>48</v>
      </c>
      <c r="B55" s="167">
        <v>6</v>
      </c>
      <c r="C55" s="87" t="s">
        <v>1493</v>
      </c>
      <c r="D55" s="87" t="s">
        <v>1494</v>
      </c>
      <c r="E55" s="85">
        <v>18238000</v>
      </c>
      <c r="F55" s="167" t="s">
        <v>1250</v>
      </c>
      <c r="G55" s="167">
        <v>1</v>
      </c>
      <c r="H55" s="167">
        <v>1</v>
      </c>
      <c r="I55" s="167">
        <v>0</v>
      </c>
      <c r="J55" s="167">
        <v>0</v>
      </c>
      <c r="K55" s="167">
        <v>0</v>
      </c>
      <c r="L55" s="167">
        <v>1</v>
      </c>
      <c r="M55" s="167">
        <v>1</v>
      </c>
      <c r="N55" s="167">
        <v>1</v>
      </c>
      <c r="O55" s="167">
        <v>0</v>
      </c>
      <c r="P55" s="167">
        <v>1</v>
      </c>
      <c r="Q55" s="167">
        <v>1</v>
      </c>
      <c r="R55" s="167">
        <v>1</v>
      </c>
      <c r="S55" s="167">
        <v>1</v>
      </c>
      <c r="T55" s="167">
        <v>1</v>
      </c>
      <c r="U55" s="176" t="s">
        <v>82</v>
      </c>
      <c r="V55" s="169" t="str">
        <f t="shared" si="5"/>
        <v>ü</v>
      </c>
      <c r="W55" s="169" t="str">
        <f t="shared" si="6"/>
        <v/>
      </c>
      <c r="X55" s="169" t="str">
        <f t="shared" si="7"/>
        <v/>
      </c>
      <c r="Y55" s="169" t="str">
        <f t="shared" si="8"/>
        <v/>
      </c>
    </row>
    <row r="56" spans="1:25" s="40" customFormat="1">
      <c r="A56" s="167">
        <f t="shared" si="9"/>
        <v>49</v>
      </c>
      <c r="B56" s="167">
        <v>6</v>
      </c>
      <c r="C56" s="84"/>
      <c r="D56" s="87" t="s">
        <v>1495</v>
      </c>
      <c r="E56" s="85">
        <v>25000000</v>
      </c>
      <c r="F56" s="167" t="s">
        <v>1250</v>
      </c>
      <c r="G56" s="167">
        <v>1</v>
      </c>
      <c r="H56" s="167">
        <v>1</v>
      </c>
      <c r="I56" s="167">
        <v>0</v>
      </c>
      <c r="J56" s="167">
        <v>0</v>
      </c>
      <c r="K56" s="167">
        <v>0</v>
      </c>
      <c r="L56" s="167">
        <v>1</v>
      </c>
      <c r="M56" s="167">
        <v>1</v>
      </c>
      <c r="N56" s="167">
        <v>1</v>
      </c>
      <c r="O56" s="167">
        <v>0</v>
      </c>
      <c r="P56" s="167">
        <v>1</v>
      </c>
      <c r="Q56" s="167">
        <v>1</v>
      </c>
      <c r="R56" s="167">
        <v>1</v>
      </c>
      <c r="S56" s="167">
        <v>1</v>
      </c>
      <c r="T56" s="167">
        <v>1</v>
      </c>
      <c r="U56" s="176" t="s">
        <v>83</v>
      </c>
      <c r="V56" s="169" t="str">
        <f t="shared" si="5"/>
        <v>ü</v>
      </c>
      <c r="W56" s="169" t="str">
        <f t="shared" si="6"/>
        <v/>
      </c>
      <c r="X56" s="169" t="str">
        <f t="shared" si="7"/>
        <v/>
      </c>
      <c r="Y56" s="169" t="str">
        <f t="shared" si="8"/>
        <v/>
      </c>
    </row>
    <row r="57" spans="1:25" s="40" customFormat="1" ht="28.5">
      <c r="A57" s="167">
        <f t="shared" si="9"/>
        <v>50</v>
      </c>
      <c r="B57" s="167">
        <v>6</v>
      </c>
      <c r="C57" s="84"/>
      <c r="D57" s="87" t="s">
        <v>1496</v>
      </c>
      <c r="E57" s="85">
        <v>6150000</v>
      </c>
      <c r="F57" s="167" t="s">
        <v>1250</v>
      </c>
      <c r="G57" s="167">
        <v>1</v>
      </c>
      <c r="H57" s="167">
        <v>1</v>
      </c>
      <c r="I57" s="167">
        <v>0</v>
      </c>
      <c r="J57" s="167">
        <v>0</v>
      </c>
      <c r="K57" s="167">
        <v>0</v>
      </c>
      <c r="L57" s="167">
        <v>1</v>
      </c>
      <c r="M57" s="167">
        <v>1</v>
      </c>
      <c r="N57" s="167">
        <v>1</v>
      </c>
      <c r="O57" s="167">
        <v>0</v>
      </c>
      <c r="P57" s="167">
        <v>1</v>
      </c>
      <c r="Q57" s="167">
        <v>1</v>
      </c>
      <c r="R57" s="167">
        <v>1</v>
      </c>
      <c r="S57" s="167">
        <v>1</v>
      </c>
      <c r="T57" s="167">
        <v>1</v>
      </c>
      <c r="U57" s="176" t="s">
        <v>84</v>
      </c>
      <c r="V57" s="169" t="str">
        <f t="shared" si="5"/>
        <v>ü</v>
      </c>
      <c r="W57" s="169" t="str">
        <f t="shared" si="6"/>
        <v/>
      </c>
      <c r="X57" s="169" t="str">
        <f t="shared" si="7"/>
        <v/>
      </c>
      <c r="Y57" s="169" t="str">
        <f t="shared" si="8"/>
        <v/>
      </c>
    </row>
    <row r="58" spans="1:25" s="40" customFormat="1" ht="28.5">
      <c r="A58" s="167">
        <f t="shared" si="9"/>
        <v>51</v>
      </c>
      <c r="B58" s="167">
        <v>6</v>
      </c>
      <c r="C58" s="84"/>
      <c r="D58" s="87" t="s">
        <v>1497</v>
      </c>
      <c r="E58" s="85">
        <v>12000000</v>
      </c>
      <c r="F58" s="167" t="s">
        <v>1250</v>
      </c>
      <c r="G58" s="167">
        <v>1</v>
      </c>
      <c r="H58" s="167">
        <v>1</v>
      </c>
      <c r="I58" s="167">
        <v>1</v>
      </c>
      <c r="J58" s="167">
        <v>0</v>
      </c>
      <c r="K58" s="167">
        <v>0</v>
      </c>
      <c r="L58" s="167">
        <v>1</v>
      </c>
      <c r="M58" s="167">
        <v>1</v>
      </c>
      <c r="N58" s="167">
        <v>1</v>
      </c>
      <c r="O58" s="167">
        <v>0</v>
      </c>
      <c r="P58" s="167">
        <v>1</v>
      </c>
      <c r="Q58" s="167">
        <v>1</v>
      </c>
      <c r="R58" s="167">
        <v>1</v>
      </c>
      <c r="S58" s="167">
        <v>1</v>
      </c>
      <c r="T58" s="167">
        <v>1</v>
      </c>
      <c r="U58" s="176" t="s">
        <v>120</v>
      </c>
      <c r="V58" s="169" t="str">
        <f t="shared" si="5"/>
        <v>ü</v>
      </c>
      <c r="W58" s="169" t="str">
        <f t="shared" si="6"/>
        <v/>
      </c>
      <c r="X58" s="169" t="str">
        <f t="shared" si="7"/>
        <v/>
      </c>
      <c r="Y58" s="169" t="str">
        <f t="shared" si="8"/>
        <v/>
      </c>
    </row>
    <row r="59" spans="1:25" s="40" customFormat="1">
      <c r="A59" s="167">
        <f t="shared" si="9"/>
        <v>52</v>
      </c>
      <c r="B59" s="167">
        <v>6</v>
      </c>
      <c r="C59" s="84"/>
      <c r="D59" s="87" t="s">
        <v>1498</v>
      </c>
      <c r="E59" s="85">
        <v>6000000</v>
      </c>
      <c r="F59" s="167" t="s">
        <v>1250</v>
      </c>
      <c r="G59" s="167">
        <v>1</v>
      </c>
      <c r="H59" s="167">
        <v>1</v>
      </c>
      <c r="I59" s="167">
        <v>0</v>
      </c>
      <c r="J59" s="167">
        <v>0</v>
      </c>
      <c r="K59" s="167">
        <v>0</v>
      </c>
      <c r="L59" s="167">
        <v>1</v>
      </c>
      <c r="M59" s="167">
        <v>1</v>
      </c>
      <c r="N59" s="167">
        <v>1</v>
      </c>
      <c r="O59" s="167">
        <v>0</v>
      </c>
      <c r="P59" s="167">
        <v>1</v>
      </c>
      <c r="Q59" s="167">
        <v>1</v>
      </c>
      <c r="R59" s="167">
        <v>1</v>
      </c>
      <c r="S59" s="167">
        <v>1</v>
      </c>
      <c r="T59" s="167">
        <v>1</v>
      </c>
      <c r="U59" s="176" t="s">
        <v>127</v>
      </c>
      <c r="V59" s="169" t="str">
        <f t="shared" si="5"/>
        <v>ü</v>
      </c>
      <c r="W59" s="169" t="str">
        <f t="shared" si="6"/>
        <v/>
      </c>
      <c r="X59" s="169" t="str">
        <f t="shared" si="7"/>
        <v/>
      </c>
      <c r="Y59" s="169" t="str">
        <f t="shared" si="8"/>
        <v/>
      </c>
    </row>
    <row r="60" spans="1:25" s="40" customFormat="1" ht="28.5">
      <c r="A60" s="167">
        <f t="shared" si="9"/>
        <v>53</v>
      </c>
      <c r="B60" s="167">
        <v>6</v>
      </c>
      <c r="C60" s="84"/>
      <c r="D60" s="87" t="s">
        <v>1499</v>
      </c>
      <c r="E60" s="85">
        <v>1600000</v>
      </c>
      <c r="F60" s="167" t="s">
        <v>1249</v>
      </c>
      <c r="G60" s="167">
        <v>1</v>
      </c>
      <c r="H60" s="167">
        <v>0</v>
      </c>
      <c r="I60" s="167">
        <v>0</v>
      </c>
      <c r="J60" s="167">
        <v>0</v>
      </c>
      <c r="K60" s="167">
        <v>0</v>
      </c>
      <c r="L60" s="167">
        <v>1</v>
      </c>
      <c r="M60" s="167">
        <v>1</v>
      </c>
      <c r="N60" s="167">
        <v>1</v>
      </c>
      <c r="O60" s="167">
        <v>0</v>
      </c>
      <c r="P60" s="167">
        <v>1</v>
      </c>
      <c r="Q60" s="167">
        <v>1</v>
      </c>
      <c r="R60" s="167">
        <v>0</v>
      </c>
      <c r="S60" s="167">
        <v>0</v>
      </c>
      <c r="T60" s="167">
        <v>0</v>
      </c>
      <c r="U60" s="98" t="s">
        <v>128</v>
      </c>
      <c r="V60" s="169" t="str">
        <f t="shared" si="5"/>
        <v/>
      </c>
      <c r="W60" s="169" t="str">
        <f t="shared" si="6"/>
        <v/>
      </c>
      <c r="X60" s="169" t="str">
        <f t="shared" si="7"/>
        <v/>
      </c>
      <c r="Y60" s="169" t="str">
        <f t="shared" si="8"/>
        <v>ü</v>
      </c>
    </row>
    <row r="61" spans="1:25" s="40" customFormat="1" ht="28.5">
      <c r="A61" s="167">
        <f t="shared" si="9"/>
        <v>54</v>
      </c>
      <c r="B61" s="167">
        <v>6</v>
      </c>
      <c r="C61" s="84"/>
      <c r="D61" s="87" t="s">
        <v>1500</v>
      </c>
      <c r="E61" s="85">
        <v>7600000</v>
      </c>
      <c r="F61" s="167" t="s">
        <v>1250</v>
      </c>
      <c r="G61" s="167">
        <v>1</v>
      </c>
      <c r="H61" s="167">
        <v>1</v>
      </c>
      <c r="I61" s="167">
        <v>0</v>
      </c>
      <c r="J61" s="167">
        <v>0</v>
      </c>
      <c r="K61" s="167">
        <v>0</v>
      </c>
      <c r="L61" s="167">
        <v>1</v>
      </c>
      <c r="M61" s="167">
        <v>1</v>
      </c>
      <c r="N61" s="167">
        <v>1</v>
      </c>
      <c r="O61" s="167">
        <v>0</v>
      </c>
      <c r="P61" s="167">
        <v>1</v>
      </c>
      <c r="Q61" s="167">
        <v>1</v>
      </c>
      <c r="R61" s="167">
        <v>1</v>
      </c>
      <c r="S61" s="167">
        <v>1</v>
      </c>
      <c r="T61" s="167">
        <v>1</v>
      </c>
      <c r="U61" s="176" t="s">
        <v>1044</v>
      </c>
      <c r="V61" s="169" t="str">
        <f t="shared" si="5"/>
        <v>ü</v>
      </c>
      <c r="W61" s="169" t="str">
        <f t="shared" si="6"/>
        <v/>
      </c>
      <c r="X61" s="169" t="str">
        <f t="shared" si="7"/>
        <v/>
      </c>
      <c r="Y61" s="169" t="str">
        <f t="shared" si="8"/>
        <v/>
      </c>
    </row>
    <row r="62" spans="1:25" s="40" customFormat="1" ht="28.5">
      <c r="A62" s="167">
        <f t="shared" si="9"/>
        <v>55</v>
      </c>
      <c r="B62" s="167">
        <v>6</v>
      </c>
      <c r="C62" s="84"/>
      <c r="D62" s="87" t="s">
        <v>1501</v>
      </c>
      <c r="E62" s="85">
        <v>22980000</v>
      </c>
      <c r="F62" s="167" t="s">
        <v>1250</v>
      </c>
      <c r="G62" s="167">
        <v>1</v>
      </c>
      <c r="H62" s="167">
        <v>1</v>
      </c>
      <c r="I62" s="167">
        <v>0</v>
      </c>
      <c r="J62" s="167">
        <v>0</v>
      </c>
      <c r="K62" s="167">
        <v>0</v>
      </c>
      <c r="L62" s="167">
        <v>1</v>
      </c>
      <c r="M62" s="167">
        <v>1</v>
      </c>
      <c r="N62" s="167">
        <v>1</v>
      </c>
      <c r="O62" s="167">
        <v>0</v>
      </c>
      <c r="P62" s="167">
        <v>1</v>
      </c>
      <c r="Q62" s="167">
        <v>1</v>
      </c>
      <c r="R62" s="167">
        <v>1</v>
      </c>
      <c r="S62" s="167">
        <v>1</v>
      </c>
      <c r="T62" s="167">
        <v>1</v>
      </c>
      <c r="U62" s="176" t="s">
        <v>1257</v>
      </c>
      <c r="V62" s="169" t="str">
        <f t="shared" si="5"/>
        <v>ü</v>
      </c>
      <c r="W62" s="169" t="str">
        <f t="shared" si="6"/>
        <v/>
      </c>
      <c r="X62" s="169" t="str">
        <f t="shared" si="7"/>
        <v/>
      </c>
      <c r="Y62" s="169" t="str">
        <f t="shared" si="8"/>
        <v/>
      </c>
    </row>
    <row r="63" spans="1:25" s="40" customFormat="1">
      <c r="A63" s="177">
        <f t="shared" si="9"/>
        <v>56</v>
      </c>
      <c r="B63" s="177">
        <v>6</v>
      </c>
      <c r="C63" s="92"/>
      <c r="D63" s="178" t="s">
        <v>1502</v>
      </c>
      <c r="E63" s="93">
        <v>1500000</v>
      </c>
      <c r="F63" s="177" t="s">
        <v>1249</v>
      </c>
      <c r="G63" s="177">
        <v>1</v>
      </c>
      <c r="H63" s="177">
        <v>0</v>
      </c>
      <c r="I63" s="177">
        <v>0</v>
      </c>
      <c r="J63" s="177">
        <v>0</v>
      </c>
      <c r="K63" s="177">
        <v>0</v>
      </c>
      <c r="L63" s="177">
        <v>1</v>
      </c>
      <c r="M63" s="177">
        <v>1</v>
      </c>
      <c r="N63" s="177">
        <v>1</v>
      </c>
      <c r="O63" s="177">
        <v>0</v>
      </c>
      <c r="P63" s="177">
        <v>1</v>
      </c>
      <c r="Q63" s="177">
        <v>1</v>
      </c>
      <c r="R63" s="177">
        <v>0</v>
      </c>
      <c r="S63" s="177">
        <v>0</v>
      </c>
      <c r="T63" s="177">
        <v>0</v>
      </c>
      <c r="U63" s="92" t="s">
        <v>1263</v>
      </c>
      <c r="V63" s="179" t="str">
        <f t="shared" si="5"/>
        <v/>
      </c>
      <c r="W63" s="179" t="str">
        <f t="shared" si="6"/>
        <v/>
      </c>
      <c r="X63" s="179" t="str">
        <f t="shared" si="7"/>
        <v/>
      </c>
      <c r="Y63" s="179" t="str">
        <f t="shared" si="8"/>
        <v>ü</v>
      </c>
    </row>
    <row r="64" spans="1:25" s="157" customFormat="1">
      <c r="A64" s="46"/>
      <c r="B64" s="46"/>
      <c r="C64" s="75"/>
      <c r="D64" s="155"/>
      <c r="E64" s="156"/>
      <c r="U64" s="158"/>
    </row>
    <row r="65" spans="1:21" s="157" customFormat="1" hidden="1">
      <c r="A65" s="159"/>
      <c r="B65" s="159"/>
      <c r="C65" s="158"/>
      <c r="D65" s="155"/>
      <c r="E65" s="156"/>
      <c r="U65" s="158"/>
    </row>
    <row r="66" spans="1:21" s="40" customFormat="1" hidden="1">
      <c r="A66" s="99"/>
      <c r="B66" s="94"/>
      <c r="C66" s="152"/>
      <c r="D66" s="54" t="s">
        <v>805</v>
      </c>
      <c r="E66" s="153">
        <f>SUMIF(F$8:F63,"Y",E$8:E63)</f>
        <v>223320000</v>
      </c>
      <c r="F66" s="59">
        <f>COUNTIF(F$8:F63,"Y")</f>
        <v>20</v>
      </c>
      <c r="G66" s="55"/>
      <c r="H66" s="56"/>
      <c r="I66" s="56"/>
      <c r="J66" s="56"/>
      <c r="K66" s="56"/>
      <c r="L66" s="55"/>
      <c r="M66" s="56"/>
      <c r="N66" s="57"/>
      <c r="O66" s="55"/>
      <c r="P66" s="56"/>
      <c r="Q66" s="58"/>
      <c r="R66" s="89"/>
      <c r="S66" s="58"/>
      <c r="T66" s="154"/>
      <c r="U66" s="53"/>
    </row>
    <row r="67" spans="1:21" s="40" customFormat="1" hidden="1">
      <c r="A67" s="45"/>
      <c r="B67" s="86"/>
      <c r="C67" s="98"/>
      <c r="D67" s="68" t="s">
        <v>806</v>
      </c>
      <c r="E67" s="69">
        <f>SUMIF(F$8:F63,"N",E$8:E63)</f>
        <v>116008800</v>
      </c>
      <c r="F67" s="64">
        <f>COUNTIF(F$8:F63,"N")</f>
        <v>25</v>
      </c>
      <c r="G67" s="60"/>
      <c r="H67" s="61"/>
      <c r="I67" s="61"/>
      <c r="J67" s="61"/>
      <c r="K67" s="62"/>
      <c r="L67" s="60"/>
      <c r="M67" s="61"/>
      <c r="N67" s="62"/>
      <c r="O67" s="60"/>
      <c r="P67" s="61"/>
      <c r="Q67" s="62"/>
      <c r="R67" s="60"/>
      <c r="S67" s="63"/>
      <c r="T67" s="62"/>
      <c r="U67" s="48"/>
    </row>
    <row r="68" spans="1:21" s="40" customFormat="1" hidden="1">
      <c r="A68" s="45"/>
      <c r="B68" s="86"/>
      <c r="C68" s="98"/>
      <c r="D68" s="68" t="s">
        <v>804</v>
      </c>
      <c r="E68" s="69">
        <f>SUMIF(F$8:F63,"F",E$8:E63)</f>
        <v>84530450</v>
      </c>
      <c r="F68" s="64">
        <f>COUNTIF(F$8:F63,"F")</f>
        <v>11</v>
      </c>
      <c r="G68" s="60"/>
      <c r="H68" s="61"/>
      <c r="I68" s="61"/>
      <c r="J68" s="61"/>
      <c r="K68" s="61"/>
      <c r="L68" s="60"/>
      <c r="M68" s="61"/>
      <c r="N68" s="62"/>
      <c r="O68" s="60"/>
      <c r="P68" s="61"/>
      <c r="Q68" s="63"/>
      <c r="R68" s="97"/>
      <c r="S68" s="63"/>
      <c r="T68" s="90"/>
      <c r="U68" s="48"/>
    </row>
    <row r="69" spans="1:21" s="40" customFormat="1" hidden="1">
      <c r="A69" s="45"/>
      <c r="B69" s="86"/>
      <c r="C69" s="98"/>
      <c r="D69" s="68" t="s">
        <v>1101</v>
      </c>
      <c r="E69" s="69">
        <f>SUMIF(F$8:F63,"L",E$8:E63)</f>
        <v>0</v>
      </c>
      <c r="F69" s="64">
        <f>COUNTIF(F$8:F63,"L")</f>
        <v>0</v>
      </c>
      <c r="G69" s="60"/>
      <c r="H69" s="61"/>
      <c r="I69" s="61"/>
      <c r="J69" s="61"/>
      <c r="K69" s="62"/>
      <c r="L69" s="60"/>
      <c r="M69" s="61"/>
      <c r="N69" s="62"/>
      <c r="O69" s="60"/>
      <c r="P69" s="61"/>
      <c r="Q69" s="62"/>
      <c r="R69" s="60"/>
      <c r="S69" s="63"/>
      <c r="T69" s="62"/>
      <c r="U69" s="48"/>
    </row>
    <row r="70" spans="1:21" s="40" customFormat="1" hidden="1">
      <c r="A70" s="45"/>
      <c r="B70" s="86"/>
      <c r="C70" s="98"/>
      <c r="D70" s="70" t="s">
        <v>807</v>
      </c>
      <c r="E70" s="71">
        <f>SUM(E66:E69)</f>
        <v>423859250</v>
      </c>
      <c r="F70" s="72">
        <f>SUM(F66:F69)</f>
        <v>56</v>
      </c>
      <c r="G70" s="60"/>
      <c r="H70" s="61"/>
      <c r="I70" s="61"/>
      <c r="J70" s="61"/>
      <c r="K70" s="61"/>
      <c r="L70" s="60"/>
      <c r="M70" s="61"/>
      <c r="N70" s="62"/>
      <c r="O70" s="60"/>
      <c r="P70" s="61"/>
      <c r="Q70" s="63"/>
      <c r="R70" s="97"/>
      <c r="S70" s="63"/>
      <c r="T70" s="90"/>
      <c r="U70" s="48"/>
    </row>
    <row r="71" spans="1:21" hidden="1"/>
    <row r="72" spans="1:21" hidden="1"/>
  </sheetData>
  <mergeCells count="25">
    <mergeCell ref="L6:L7"/>
    <mergeCell ref="M6:M7"/>
    <mergeCell ref="F5:F7"/>
    <mergeCell ref="H6:H7"/>
    <mergeCell ref="A5:A7"/>
    <mergeCell ref="C5:C7"/>
    <mergeCell ref="D5:D7"/>
    <mergeCell ref="E5:E7"/>
    <mergeCell ref="G6:G7"/>
    <mergeCell ref="U5:U7"/>
    <mergeCell ref="R5:S5"/>
    <mergeCell ref="V5:Y5"/>
    <mergeCell ref="G5:K5"/>
    <mergeCell ref="L5:N5"/>
    <mergeCell ref="O5:Q5"/>
    <mergeCell ref="N6:N7"/>
    <mergeCell ref="O6:O7"/>
    <mergeCell ref="P6:P7"/>
    <mergeCell ref="Q6:Q7"/>
    <mergeCell ref="R6:R7"/>
    <mergeCell ref="S6:S7"/>
    <mergeCell ref="T6:T7"/>
    <mergeCell ref="I6:I7"/>
    <mergeCell ref="J6:J7"/>
    <mergeCell ref="K6:K7"/>
  </mergeCells>
  <phoneticPr fontId="6" type="noConversion"/>
  <printOptions horizontalCentered="1"/>
  <pageMargins left="0.34" right="0.37" top="0.74803149606299213" bottom="0.35" header="0.31496062992125984" footer="0.19"/>
  <pageSetup paperSize="9" scale="80" orientation="landscape" r:id="rId1"/>
  <headerFooter alignWithMargins="0">
    <oddFooter>&amp;C&amp;8หน้าที่ &amp;P จาก &amp;N</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47"/>
  </sheetPr>
  <dimension ref="A1:Z392"/>
  <sheetViews>
    <sheetView zoomScale="75" workbookViewId="0">
      <selection activeCell="A3" sqref="A3:N9"/>
    </sheetView>
  </sheetViews>
  <sheetFormatPr defaultColWidth="9" defaultRowHeight="15"/>
  <cols>
    <col min="1" max="1" width="5.125" style="149" customWidth="1"/>
    <col min="2" max="2" width="5.125" style="149" hidden="1" customWidth="1"/>
    <col min="3" max="3" width="30.875" style="149" customWidth="1"/>
    <col min="4" max="4" width="77.25" style="151" customWidth="1"/>
    <col min="5" max="5" width="11.375" style="150" customWidth="1"/>
    <col min="6" max="20" width="4.375" style="149" hidden="1" customWidth="1"/>
    <col min="21" max="21" width="33.375" style="149" hidden="1" customWidth="1"/>
    <col min="22" max="25" width="9.25" style="149" customWidth="1"/>
    <col min="26" max="26" width="0" style="149" hidden="1" customWidth="1"/>
    <col min="27" max="16384" width="9" style="149"/>
  </cols>
  <sheetData>
    <row r="1" spans="1:26" s="188" customFormat="1" ht="13.5">
      <c r="A1" s="5" t="s">
        <v>1841</v>
      </c>
      <c r="B1" s="5"/>
      <c r="D1" s="197"/>
      <c r="E1" s="198"/>
      <c r="F1" s="188" t="s">
        <v>1476</v>
      </c>
      <c r="H1" s="188" t="s">
        <v>1481</v>
      </c>
    </row>
    <row r="2" spans="1:26" s="188" customFormat="1" ht="13.5">
      <c r="A2" s="5" t="s">
        <v>1840</v>
      </c>
      <c r="B2" s="5"/>
      <c r="D2" s="197"/>
      <c r="E2" s="198"/>
      <c r="H2" s="188" t="s">
        <v>1477</v>
      </c>
      <c r="K2" s="188" t="s">
        <v>1031</v>
      </c>
    </row>
    <row r="3" spans="1:26" s="188" customFormat="1" ht="13.5">
      <c r="A3" s="5"/>
      <c r="B3" s="5"/>
      <c r="D3" s="197"/>
      <c r="E3" s="198"/>
      <c r="H3" s="188" t="s">
        <v>1478</v>
      </c>
      <c r="N3" s="188" t="s">
        <v>1251</v>
      </c>
    </row>
    <row r="4" spans="1:26" s="188" customFormat="1" ht="13.5">
      <c r="D4" s="197"/>
      <c r="E4" s="198"/>
      <c r="H4" s="188" t="s">
        <v>1028</v>
      </c>
      <c r="N4" s="188" t="s">
        <v>1252</v>
      </c>
      <c r="Z4" s="190" t="s">
        <v>106</v>
      </c>
    </row>
    <row r="5" spans="1:26" s="188" customFormat="1" ht="12.75">
      <c r="A5" s="1171" t="s">
        <v>1474</v>
      </c>
      <c r="B5" s="180"/>
      <c r="C5" s="1171" t="s">
        <v>1454</v>
      </c>
      <c r="D5" s="1171" t="s">
        <v>1455</v>
      </c>
      <c r="E5" s="1175" t="s">
        <v>1470</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12.75">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s="40" customFormat="1" ht="57">
      <c r="A8" s="160">
        <v>1</v>
      </c>
      <c r="B8" s="160">
        <v>1</v>
      </c>
      <c r="C8" s="161" t="s">
        <v>1556</v>
      </c>
      <c r="D8" s="161" t="s">
        <v>1256</v>
      </c>
      <c r="E8" s="260">
        <v>1530000</v>
      </c>
      <c r="F8" s="261" t="s">
        <v>1250</v>
      </c>
      <c r="G8" s="262">
        <v>1</v>
      </c>
      <c r="H8" s="263">
        <v>1</v>
      </c>
      <c r="I8" s="263">
        <v>1</v>
      </c>
      <c r="J8" s="263">
        <v>0</v>
      </c>
      <c r="K8" s="263">
        <v>0</v>
      </c>
      <c r="L8" s="262">
        <v>1</v>
      </c>
      <c r="M8" s="263">
        <v>1</v>
      </c>
      <c r="N8" s="264">
        <v>1</v>
      </c>
      <c r="O8" s="262">
        <v>0</v>
      </c>
      <c r="P8" s="263">
        <v>1</v>
      </c>
      <c r="Q8" s="265">
        <v>1</v>
      </c>
      <c r="R8" s="266">
        <v>1</v>
      </c>
      <c r="S8" s="267">
        <v>1</v>
      </c>
      <c r="T8" s="261">
        <v>1</v>
      </c>
      <c r="U8" s="268" t="s">
        <v>1596</v>
      </c>
      <c r="V8" s="166" t="str">
        <f t="shared" ref="V8:V39" si="0">IF($F8="Y",$Z$4,"")</f>
        <v>ü</v>
      </c>
      <c r="W8" s="166" t="str">
        <f t="shared" ref="W8:W39" si="1">IF(F8="F",$Z$4,"")</f>
        <v/>
      </c>
      <c r="X8" s="166" t="str">
        <f t="shared" ref="X8:X39" si="2">IF(F8="L",$Z$4,"")</f>
        <v/>
      </c>
      <c r="Y8" s="166" t="str">
        <f t="shared" ref="Y8:Y39" si="3">IF(F8="N",$Z$4,"")</f>
        <v/>
      </c>
    </row>
    <row r="9" spans="1:26" s="40" customFormat="1" ht="28.5">
      <c r="A9" s="167">
        <f t="shared" ref="A9:A40" si="4">A8+1</f>
        <v>2</v>
      </c>
      <c r="B9" s="167">
        <v>1</v>
      </c>
      <c r="C9" s="87"/>
      <c r="D9" s="87" t="s">
        <v>831</v>
      </c>
      <c r="E9" s="269">
        <v>1850000</v>
      </c>
      <c r="F9" s="208" t="s">
        <v>1250</v>
      </c>
      <c r="G9" s="209">
        <v>1</v>
      </c>
      <c r="H9" s="210">
        <v>1</v>
      </c>
      <c r="I9" s="210">
        <v>1</v>
      </c>
      <c r="J9" s="210">
        <v>0</v>
      </c>
      <c r="K9" s="210">
        <v>0</v>
      </c>
      <c r="L9" s="209">
        <v>1</v>
      </c>
      <c r="M9" s="210">
        <v>1</v>
      </c>
      <c r="N9" s="211">
        <v>1</v>
      </c>
      <c r="O9" s="209">
        <v>0</v>
      </c>
      <c r="P9" s="210">
        <v>1</v>
      </c>
      <c r="Q9" s="212">
        <v>1</v>
      </c>
      <c r="R9" s="214">
        <v>1</v>
      </c>
      <c r="S9" s="270">
        <v>1</v>
      </c>
      <c r="T9" s="208">
        <v>1</v>
      </c>
      <c r="U9" s="95" t="s">
        <v>1596</v>
      </c>
      <c r="V9" s="169" t="str">
        <f t="shared" si="0"/>
        <v>ü</v>
      </c>
      <c r="W9" s="169" t="str">
        <f t="shared" si="1"/>
        <v/>
      </c>
      <c r="X9" s="169" t="str">
        <f t="shared" si="2"/>
        <v/>
      </c>
      <c r="Y9" s="169" t="str">
        <f t="shared" si="3"/>
        <v/>
      </c>
    </row>
    <row r="10" spans="1:26" s="40" customFormat="1" ht="14.25">
      <c r="A10" s="167">
        <f t="shared" si="4"/>
        <v>3</v>
      </c>
      <c r="B10" s="167">
        <v>1</v>
      </c>
      <c r="C10" s="87"/>
      <c r="D10" s="87" t="s">
        <v>832</v>
      </c>
      <c r="E10" s="269">
        <v>5000000</v>
      </c>
      <c r="F10" s="208" t="s">
        <v>1249</v>
      </c>
      <c r="G10" s="209">
        <v>1</v>
      </c>
      <c r="H10" s="210">
        <v>0</v>
      </c>
      <c r="I10" s="210">
        <v>0</v>
      </c>
      <c r="J10" s="210">
        <v>0</v>
      </c>
      <c r="K10" s="211">
        <v>0</v>
      </c>
      <c r="L10" s="209">
        <v>1</v>
      </c>
      <c r="M10" s="210">
        <v>1</v>
      </c>
      <c r="N10" s="211">
        <v>1</v>
      </c>
      <c r="O10" s="209">
        <v>0</v>
      </c>
      <c r="P10" s="210">
        <v>1</v>
      </c>
      <c r="Q10" s="211">
        <v>1</v>
      </c>
      <c r="R10" s="209">
        <v>0</v>
      </c>
      <c r="S10" s="212">
        <v>0</v>
      </c>
      <c r="T10" s="208">
        <v>0</v>
      </c>
      <c r="U10" s="95" t="s">
        <v>888</v>
      </c>
      <c r="V10" s="169" t="str">
        <f t="shared" si="0"/>
        <v/>
      </c>
      <c r="W10" s="169" t="str">
        <f t="shared" si="1"/>
        <v/>
      </c>
      <c r="X10" s="169" t="str">
        <f t="shared" si="2"/>
        <v/>
      </c>
      <c r="Y10" s="169" t="str">
        <f t="shared" si="3"/>
        <v>ü</v>
      </c>
    </row>
    <row r="11" spans="1:26" s="40" customFormat="1" ht="28.5">
      <c r="A11" s="167">
        <f t="shared" si="4"/>
        <v>4</v>
      </c>
      <c r="B11" s="167">
        <v>1</v>
      </c>
      <c r="C11" s="87"/>
      <c r="D11" s="87" t="s">
        <v>833</v>
      </c>
      <c r="E11" s="269">
        <v>1845000</v>
      </c>
      <c r="F11" s="208" t="s">
        <v>1250</v>
      </c>
      <c r="G11" s="209">
        <v>1</v>
      </c>
      <c r="H11" s="210">
        <v>1</v>
      </c>
      <c r="I11" s="210">
        <v>1</v>
      </c>
      <c r="J11" s="210">
        <v>0</v>
      </c>
      <c r="K11" s="210">
        <v>0</v>
      </c>
      <c r="L11" s="209">
        <v>1</v>
      </c>
      <c r="M11" s="210">
        <v>1</v>
      </c>
      <c r="N11" s="211">
        <v>1</v>
      </c>
      <c r="O11" s="209">
        <v>0</v>
      </c>
      <c r="P11" s="210">
        <v>1</v>
      </c>
      <c r="Q11" s="212">
        <v>1</v>
      </c>
      <c r="R11" s="214">
        <v>1</v>
      </c>
      <c r="S11" s="270">
        <v>1</v>
      </c>
      <c r="T11" s="208">
        <v>1</v>
      </c>
      <c r="U11" s="95" t="s">
        <v>1596</v>
      </c>
      <c r="V11" s="169" t="str">
        <f t="shared" si="0"/>
        <v>ü</v>
      </c>
      <c r="W11" s="169" t="str">
        <f t="shared" si="1"/>
        <v/>
      </c>
      <c r="X11" s="169" t="str">
        <f t="shared" si="2"/>
        <v/>
      </c>
      <c r="Y11" s="169" t="str">
        <f t="shared" si="3"/>
        <v/>
      </c>
    </row>
    <row r="12" spans="1:26" s="40" customFormat="1" ht="28.5">
      <c r="A12" s="167">
        <f t="shared" si="4"/>
        <v>5</v>
      </c>
      <c r="B12" s="167">
        <v>1</v>
      </c>
      <c r="C12" s="87"/>
      <c r="D12" s="87" t="s">
        <v>834</v>
      </c>
      <c r="E12" s="269">
        <v>2223000</v>
      </c>
      <c r="F12" s="208" t="s">
        <v>1250</v>
      </c>
      <c r="G12" s="209">
        <v>1</v>
      </c>
      <c r="H12" s="210">
        <v>1</v>
      </c>
      <c r="I12" s="210">
        <v>1</v>
      </c>
      <c r="J12" s="210">
        <v>0</v>
      </c>
      <c r="K12" s="210">
        <v>0</v>
      </c>
      <c r="L12" s="209">
        <v>1</v>
      </c>
      <c r="M12" s="210">
        <v>1</v>
      </c>
      <c r="N12" s="211">
        <v>1</v>
      </c>
      <c r="O12" s="209">
        <v>0</v>
      </c>
      <c r="P12" s="210">
        <v>1</v>
      </c>
      <c r="Q12" s="212">
        <v>1</v>
      </c>
      <c r="R12" s="214">
        <v>1</v>
      </c>
      <c r="S12" s="270">
        <v>1</v>
      </c>
      <c r="T12" s="208">
        <v>1</v>
      </c>
      <c r="U12" s="95" t="s">
        <v>1597</v>
      </c>
      <c r="V12" s="169" t="str">
        <f t="shared" si="0"/>
        <v>ü</v>
      </c>
      <c r="W12" s="169" t="str">
        <f t="shared" si="1"/>
        <v/>
      </c>
      <c r="X12" s="169" t="str">
        <f t="shared" si="2"/>
        <v/>
      </c>
      <c r="Y12" s="169" t="str">
        <f t="shared" si="3"/>
        <v/>
      </c>
    </row>
    <row r="13" spans="1:26" s="40" customFormat="1" ht="28.5">
      <c r="A13" s="167">
        <f t="shared" si="4"/>
        <v>6</v>
      </c>
      <c r="B13" s="167">
        <v>1</v>
      </c>
      <c r="C13" s="87"/>
      <c r="D13" s="87" t="s">
        <v>835</v>
      </c>
      <c r="E13" s="269">
        <v>1850000</v>
      </c>
      <c r="F13" s="208" t="s">
        <v>1250</v>
      </c>
      <c r="G13" s="209">
        <v>1</v>
      </c>
      <c r="H13" s="210">
        <v>1</v>
      </c>
      <c r="I13" s="210">
        <v>1</v>
      </c>
      <c r="J13" s="210">
        <v>0</v>
      </c>
      <c r="K13" s="210">
        <v>0</v>
      </c>
      <c r="L13" s="209">
        <v>1</v>
      </c>
      <c r="M13" s="210">
        <v>1</v>
      </c>
      <c r="N13" s="211">
        <v>1</v>
      </c>
      <c r="O13" s="209">
        <v>0</v>
      </c>
      <c r="P13" s="210">
        <v>1</v>
      </c>
      <c r="Q13" s="212">
        <v>1</v>
      </c>
      <c r="R13" s="214">
        <v>1</v>
      </c>
      <c r="S13" s="270">
        <v>1</v>
      </c>
      <c r="T13" s="208">
        <v>1</v>
      </c>
      <c r="U13" s="95" t="s">
        <v>1598</v>
      </c>
      <c r="V13" s="169" t="str">
        <f t="shared" si="0"/>
        <v>ü</v>
      </c>
      <c r="W13" s="169" t="str">
        <f t="shared" si="1"/>
        <v/>
      </c>
      <c r="X13" s="169" t="str">
        <f t="shared" si="2"/>
        <v/>
      </c>
      <c r="Y13" s="169" t="str">
        <f t="shared" si="3"/>
        <v/>
      </c>
    </row>
    <row r="14" spans="1:26" s="40" customFormat="1" ht="28.5">
      <c r="A14" s="167">
        <f t="shared" si="4"/>
        <v>7</v>
      </c>
      <c r="B14" s="167">
        <v>1</v>
      </c>
      <c r="C14" s="87"/>
      <c r="D14" s="87" t="s">
        <v>836</v>
      </c>
      <c r="E14" s="269">
        <v>2736000</v>
      </c>
      <c r="F14" s="208" t="s">
        <v>1250</v>
      </c>
      <c r="G14" s="209">
        <v>1</v>
      </c>
      <c r="H14" s="210">
        <v>1</v>
      </c>
      <c r="I14" s="210">
        <v>1</v>
      </c>
      <c r="J14" s="210">
        <v>0</v>
      </c>
      <c r="K14" s="210">
        <v>0</v>
      </c>
      <c r="L14" s="209">
        <v>1</v>
      </c>
      <c r="M14" s="210">
        <v>1</v>
      </c>
      <c r="N14" s="211">
        <v>1</v>
      </c>
      <c r="O14" s="209">
        <v>0</v>
      </c>
      <c r="P14" s="210">
        <v>1</v>
      </c>
      <c r="Q14" s="212">
        <v>1</v>
      </c>
      <c r="R14" s="214">
        <v>1</v>
      </c>
      <c r="S14" s="270">
        <v>1</v>
      </c>
      <c r="T14" s="208">
        <v>1</v>
      </c>
      <c r="U14" s="95" t="s">
        <v>1597</v>
      </c>
      <c r="V14" s="169" t="str">
        <f t="shared" si="0"/>
        <v>ü</v>
      </c>
      <c r="W14" s="169" t="str">
        <f t="shared" si="1"/>
        <v/>
      </c>
      <c r="X14" s="169" t="str">
        <f t="shared" si="2"/>
        <v/>
      </c>
      <c r="Y14" s="169" t="str">
        <f t="shared" si="3"/>
        <v/>
      </c>
    </row>
    <row r="15" spans="1:26" s="40" customFormat="1" ht="42.75">
      <c r="A15" s="167">
        <f t="shared" si="4"/>
        <v>8</v>
      </c>
      <c r="B15" s="167">
        <v>1</v>
      </c>
      <c r="C15" s="87"/>
      <c r="D15" s="87" t="s">
        <v>837</v>
      </c>
      <c r="E15" s="269">
        <v>2242000</v>
      </c>
      <c r="F15" s="208" t="s">
        <v>1250</v>
      </c>
      <c r="G15" s="209">
        <v>1</v>
      </c>
      <c r="H15" s="210">
        <v>1</v>
      </c>
      <c r="I15" s="210">
        <v>1</v>
      </c>
      <c r="J15" s="210">
        <v>0</v>
      </c>
      <c r="K15" s="210">
        <v>0</v>
      </c>
      <c r="L15" s="209">
        <v>1</v>
      </c>
      <c r="M15" s="210">
        <v>1</v>
      </c>
      <c r="N15" s="211">
        <v>1</v>
      </c>
      <c r="O15" s="209">
        <v>0</v>
      </c>
      <c r="P15" s="210">
        <v>1</v>
      </c>
      <c r="Q15" s="212">
        <v>1</v>
      </c>
      <c r="R15" s="214">
        <v>1</v>
      </c>
      <c r="S15" s="270">
        <v>1</v>
      </c>
      <c r="T15" s="208">
        <v>1</v>
      </c>
      <c r="U15" s="95" t="s">
        <v>306</v>
      </c>
      <c r="V15" s="169" t="str">
        <f t="shared" si="0"/>
        <v>ü</v>
      </c>
      <c r="W15" s="169" t="str">
        <f t="shared" si="1"/>
        <v/>
      </c>
      <c r="X15" s="169" t="str">
        <f t="shared" si="2"/>
        <v/>
      </c>
      <c r="Y15" s="169" t="str">
        <f t="shared" si="3"/>
        <v/>
      </c>
    </row>
    <row r="16" spans="1:26" s="40" customFormat="1" ht="28.5">
      <c r="A16" s="167">
        <f t="shared" si="4"/>
        <v>9</v>
      </c>
      <c r="B16" s="167">
        <v>1</v>
      </c>
      <c r="C16" s="87"/>
      <c r="D16" s="87" t="s">
        <v>1886</v>
      </c>
      <c r="E16" s="269">
        <v>1500000</v>
      </c>
      <c r="F16" s="208" t="s">
        <v>1250</v>
      </c>
      <c r="G16" s="209">
        <v>1</v>
      </c>
      <c r="H16" s="210">
        <v>1</v>
      </c>
      <c r="I16" s="210">
        <v>1</v>
      </c>
      <c r="J16" s="210">
        <v>0</v>
      </c>
      <c r="K16" s="210">
        <v>0</v>
      </c>
      <c r="L16" s="209">
        <v>1</v>
      </c>
      <c r="M16" s="210">
        <v>1</v>
      </c>
      <c r="N16" s="211">
        <v>1</v>
      </c>
      <c r="O16" s="209">
        <v>0</v>
      </c>
      <c r="P16" s="210">
        <v>1</v>
      </c>
      <c r="Q16" s="212">
        <v>1</v>
      </c>
      <c r="R16" s="214">
        <v>1</v>
      </c>
      <c r="S16" s="270">
        <v>1</v>
      </c>
      <c r="T16" s="208">
        <v>1</v>
      </c>
      <c r="U16" s="95" t="s">
        <v>1599</v>
      </c>
      <c r="V16" s="169" t="str">
        <f t="shared" si="0"/>
        <v>ü</v>
      </c>
      <c r="W16" s="169" t="str">
        <f t="shared" si="1"/>
        <v/>
      </c>
      <c r="X16" s="169" t="str">
        <f t="shared" si="2"/>
        <v/>
      </c>
      <c r="Y16" s="169" t="str">
        <f t="shared" si="3"/>
        <v/>
      </c>
    </row>
    <row r="17" spans="1:25" s="40" customFormat="1" ht="28.5">
      <c r="A17" s="167">
        <f t="shared" si="4"/>
        <v>10</v>
      </c>
      <c r="B17" s="167">
        <v>1</v>
      </c>
      <c r="C17" s="87"/>
      <c r="D17" s="87" t="s">
        <v>1887</v>
      </c>
      <c r="E17" s="269">
        <v>1000000</v>
      </c>
      <c r="F17" s="208" t="s">
        <v>1249</v>
      </c>
      <c r="G17" s="209">
        <v>1</v>
      </c>
      <c r="H17" s="210">
        <v>0</v>
      </c>
      <c r="I17" s="210">
        <v>0</v>
      </c>
      <c r="J17" s="210">
        <v>0</v>
      </c>
      <c r="K17" s="211">
        <v>0</v>
      </c>
      <c r="L17" s="209">
        <v>1</v>
      </c>
      <c r="M17" s="210">
        <v>1</v>
      </c>
      <c r="N17" s="211">
        <v>1</v>
      </c>
      <c r="O17" s="209">
        <v>0</v>
      </c>
      <c r="P17" s="210">
        <v>1</v>
      </c>
      <c r="Q17" s="211">
        <v>1</v>
      </c>
      <c r="R17" s="209">
        <v>0</v>
      </c>
      <c r="S17" s="212">
        <v>0</v>
      </c>
      <c r="T17" s="208">
        <v>0</v>
      </c>
      <c r="U17" s="95" t="s">
        <v>1600</v>
      </c>
      <c r="V17" s="169" t="str">
        <f t="shared" si="0"/>
        <v/>
      </c>
      <c r="W17" s="169" t="str">
        <f t="shared" si="1"/>
        <v/>
      </c>
      <c r="X17" s="169" t="str">
        <f t="shared" si="2"/>
        <v/>
      </c>
      <c r="Y17" s="169" t="str">
        <f t="shared" si="3"/>
        <v>ü</v>
      </c>
    </row>
    <row r="18" spans="1:25" s="40" customFormat="1" ht="28.5">
      <c r="A18" s="167">
        <f t="shared" si="4"/>
        <v>11</v>
      </c>
      <c r="B18" s="167">
        <v>1</v>
      </c>
      <c r="C18" s="87"/>
      <c r="D18" s="87" t="s">
        <v>1888</v>
      </c>
      <c r="E18" s="269">
        <v>2052000</v>
      </c>
      <c r="F18" s="208" t="s">
        <v>1250</v>
      </c>
      <c r="G18" s="209">
        <v>1</v>
      </c>
      <c r="H18" s="210">
        <v>1</v>
      </c>
      <c r="I18" s="210">
        <v>1</v>
      </c>
      <c r="J18" s="210">
        <v>0</v>
      </c>
      <c r="K18" s="210">
        <v>0</v>
      </c>
      <c r="L18" s="209">
        <v>1</v>
      </c>
      <c r="M18" s="210">
        <v>1</v>
      </c>
      <c r="N18" s="211">
        <v>1</v>
      </c>
      <c r="O18" s="209">
        <v>0</v>
      </c>
      <c r="P18" s="210">
        <v>1</v>
      </c>
      <c r="Q18" s="212">
        <v>1</v>
      </c>
      <c r="R18" s="214">
        <v>1</v>
      </c>
      <c r="S18" s="270">
        <v>1</v>
      </c>
      <c r="T18" s="208">
        <v>1</v>
      </c>
      <c r="U18" s="95" t="s">
        <v>1597</v>
      </c>
      <c r="V18" s="169" t="str">
        <f t="shared" si="0"/>
        <v>ü</v>
      </c>
      <c r="W18" s="169" t="str">
        <f t="shared" si="1"/>
        <v/>
      </c>
      <c r="X18" s="169" t="str">
        <f t="shared" si="2"/>
        <v/>
      </c>
      <c r="Y18" s="169" t="str">
        <f t="shared" si="3"/>
        <v/>
      </c>
    </row>
    <row r="19" spans="1:25" s="40" customFormat="1" ht="28.5">
      <c r="A19" s="167">
        <f t="shared" si="4"/>
        <v>12</v>
      </c>
      <c r="B19" s="167">
        <v>1</v>
      </c>
      <c r="C19" s="87"/>
      <c r="D19" s="87" t="s">
        <v>1889</v>
      </c>
      <c r="E19" s="269">
        <v>1850000</v>
      </c>
      <c r="F19" s="208" t="s">
        <v>1250</v>
      </c>
      <c r="G19" s="209">
        <v>1</v>
      </c>
      <c r="H19" s="210">
        <v>1</v>
      </c>
      <c r="I19" s="210">
        <v>1</v>
      </c>
      <c r="J19" s="210">
        <v>0</v>
      </c>
      <c r="K19" s="210">
        <v>0</v>
      </c>
      <c r="L19" s="209">
        <v>1</v>
      </c>
      <c r="M19" s="210">
        <v>1</v>
      </c>
      <c r="N19" s="211">
        <v>1</v>
      </c>
      <c r="O19" s="209">
        <v>0</v>
      </c>
      <c r="P19" s="210">
        <v>1</v>
      </c>
      <c r="Q19" s="212">
        <v>1</v>
      </c>
      <c r="R19" s="214">
        <v>1</v>
      </c>
      <c r="S19" s="270">
        <v>1</v>
      </c>
      <c r="T19" s="208">
        <v>1</v>
      </c>
      <c r="U19" s="95" t="s">
        <v>1596</v>
      </c>
      <c r="V19" s="169" t="str">
        <f t="shared" si="0"/>
        <v>ü</v>
      </c>
      <c r="W19" s="169" t="str">
        <f t="shared" si="1"/>
        <v/>
      </c>
      <c r="X19" s="169" t="str">
        <f t="shared" si="2"/>
        <v/>
      </c>
      <c r="Y19" s="169" t="str">
        <f t="shared" si="3"/>
        <v/>
      </c>
    </row>
    <row r="20" spans="1:25" s="40" customFormat="1" ht="28.5">
      <c r="A20" s="167">
        <f t="shared" si="4"/>
        <v>13</v>
      </c>
      <c r="B20" s="167">
        <v>1</v>
      </c>
      <c r="C20" s="87"/>
      <c r="D20" s="87" t="s">
        <v>1890</v>
      </c>
      <c r="E20" s="269">
        <v>3224000</v>
      </c>
      <c r="F20" s="208" t="s">
        <v>1250</v>
      </c>
      <c r="G20" s="209">
        <v>1</v>
      </c>
      <c r="H20" s="210">
        <v>1</v>
      </c>
      <c r="I20" s="210">
        <v>1</v>
      </c>
      <c r="J20" s="210">
        <v>0</v>
      </c>
      <c r="K20" s="210">
        <v>0</v>
      </c>
      <c r="L20" s="209">
        <v>1</v>
      </c>
      <c r="M20" s="210">
        <v>1</v>
      </c>
      <c r="N20" s="211">
        <v>1</v>
      </c>
      <c r="O20" s="209">
        <v>0</v>
      </c>
      <c r="P20" s="210">
        <v>1</v>
      </c>
      <c r="Q20" s="212">
        <v>1</v>
      </c>
      <c r="R20" s="214">
        <v>1</v>
      </c>
      <c r="S20" s="270">
        <v>1</v>
      </c>
      <c r="T20" s="208">
        <v>1</v>
      </c>
      <c r="U20" s="95" t="s">
        <v>1597</v>
      </c>
      <c r="V20" s="169" t="str">
        <f t="shared" si="0"/>
        <v>ü</v>
      </c>
      <c r="W20" s="169" t="str">
        <f t="shared" si="1"/>
        <v/>
      </c>
      <c r="X20" s="169" t="str">
        <f t="shared" si="2"/>
        <v/>
      </c>
      <c r="Y20" s="169" t="str">
        <f t="shared" si="3"/>
        <v/>
      </c>
    </row>
    <row r="21" spans="1:25" s="40" customFormat="1" ht="42.75">
      <c r="A21" s="167">
        <f t="shared" si="4"/>
        <v>14</v>
      </c>
      <c r="B21" s="167">
        <v>1</v>
      </c>
      <c r="C21" s="87"/>
      <c r="D21" s="87" t="s">
        <v>1891</v>
      </c>
      <c r="E21" s="269">
        <v>3330000</v>
      </c>
      <c r="F21" s="208" t="s">
        <v>1250</v>
      </c>
      <c r="G21" s="209">
        <v>1</v>
      </c>
      <c r="H21" s="210">
        <v>1</v>
      </c>
      <c r="I21" s="210">
        <v>1</v>
      </c>
      <c r="J21" s="210">
        <v>0</v>
      </c>
      <c r="K21" s="210">
        <v>0</v>
      </c>
      <c r="L21" s="209">
        <v>1</v>
      </c>
      <c r="M21" s="210">
        <v>1</v>
      </c>
      <c r="N21" s="211">
        <v>1</v>
      </c>
      <c r="O21" s="209">
        <v>0</v>
      </c>
      <c r="P21" s="210">
        <v>1</v>
      </c>
      <c r="Q21" s="212">
        <v>1</v>
      </c>
      <c r="R21" s="214">
        <v>1</v>
      </c>
      <c r="S21" s="270">
        <v>1</v>
      </c>
      <c r="T21" s="208">
        <v>1</v>
      </c>
      <c r="U21" s="95" t="s">
        <v>1597</v>
      </c>
      <c r="V21" s="169" t="str">
        <f t="shared" si="0"/>
        <v>ü</v>
      </c>
      <c r="W21" s="169" t="str">
        <f t="shared" si="1"/>
        <v/>
      </c>
      <c r="X21" s="169" t="str">
        <f t="shared" si="2"/>
        <v/>
      </c>
      <c r="Y21" s="169" t="str">
        <f t="shared" si="3"/>
        <v/>
      </c>
    </row>
    <row r="22" spans="1:25" s="40" customFormat="1" ht="14.25">
      <c r="A22" s="167">
        <f t="shared" si="4"/>
        <v>15</v>
      </c>
      <c r="B22" s="167">
        <v>1</v>
      </c>
      <c r="C22" s="87"/>
      <c r="D22" s="87" t="s">
        <v>1892</v>
      </c>
      <c r="E22" s="269">
        <v>850000</v>
      </c>
      <c r="F22" s="208" t="s">
        <v>1249</v>
      </c>
      <c r="G22" s="209">
        <v>1</v>
      </c>
      <c r="H22" s="210">
        <v>0</v>
      </c>
      <c r="I22" s="210">
        <v>0</v>
      </c>
      <c r="J22" s="210">
        <v>0</v>
      </c>
      <c r="K22" s="211">
        <v>0</v>
      </c>
      <c r="L22" s="209">
        <v>1</v>
      </c>
      <c r="M22" s="210">
        <v>1</v>
      </c>
      <c r="N22" s="211">
        <v>1</v>
      </c>
      <c r="O22" s="209">
        <v>0</v>
      </c>
      <c r="P22" s="210">
        <v>1</v>
      </c>
      <c r="Q22" s="211">
        <v>1</v>
      </c>
      <c r="R22" s="209">
        <v>0</v>
      </c>
      <c r="S22" s="212">
        <v>0</v>
      </c>
      <c r="T22" s="208">
        <v>0</v>
      </c>
      <c r="U22" s="95" t="s">
        <v>1601</v>
      </c>
      <c r="V22" s="169" t="str">
        <f t="shared" si="0"/>
        <v/>
      </c>
      <c r="W22" s="169" t="str">
        <f t="shared" si="1"/>
        <v/>
      </c>
      <c r="X22" s="169" t="str">
        <f t="shared" si="2"/>
        <v/>
      </c>
      <c r="Y22" s="169" t="str">
        <f t="shared" si="3"/>
        <v>ü</v>
      </c>
    </row>
    <row r="23" spans="1:25" s="40" customFormat="1" ht="42.75">
      <c r="A23" s="167">
        <f t="shared" si="4"/>
        <v>16</v>
      </c>
      <c r="B23" s="167">
        <v>1</v>
      </c>
      <c r="C23" s="87"/>
      <c r="D23" s="87" t="s">
        <v>1193</v>
      </c>
      <c r="E23" s="269">
        <v>1300000</v>
      </c>
      <c r="F23" s="208" t="s">
        <v>1250</v>
      </c>
      <c r="G23" s="209">
        <v>1</v>
      </c>
      <c r="H23" s="210">
        <v>1</v>
      </c>
      <c r="I23" s="210">
        <v>1</v>
      </c>
      <c r="J23" s="210">
        <v>0</v>
      </c>
      <c r="K23" s="210">
        <v>0</v>
      </c>
      <c r="L23" s="209">
        <v>1</v>
      </c>
      <c r="M23" s="210">
        <v>1</v>
      </c>
      <c r="N23" s="211">
        <v>1</v>
      </c>
      <c r="O23" s="209">
        <v>0</v>
      </c>
      <c r="P23" s="210">
        <v>1</v>
      </c>
      <c r="Q23" s="212">
        <v>1</v>
      </c>
      <c r="R23" s="214">
        <v>1</v>
      </c>
      <c r="S23" s="270">
        <v>1</v>
      </c>
      <c r="T23" s="208">
        <v>1</v>
      </c>
      <c r="U23" s="95" t="s">
        <v>1602</v>
      </c>
      <c r="V23" s="169" t="str">
        <f t="shared" si="0"/>
        <v>ü</v>
      </c>
      <c r="W23" s="169" t="str">
        <f t="shared" si="1"/>
        <v/>
      </c>
      <c r="X23" s="169" t="str">
        <f t="shared" si="2"/>
        <v/>
      </c>
      <c r="Y23" s="169" t="str">
        <f t="shared" si="3"/>
        <v/>
      </c>
    </row>
    <row r="24" spans="1:25" s="40" customFormat="1" ht="28.5">
      <c r="A24" s="167">
        <f t="shared" si="4"/>
        <v>17</v>
      </c>
      <c r="B24" s="167">
        <v>1</v>
      </c>
      <c r="C24" s="87"/>
      <c r="D24" s="170" t="s">
        <v>1194</v>
      </c>
      <c r="E24" s="271">
        <v>1500000</v>
      </c>
      <c r="F24" s="239" t="s">
        <v>1249</v>
      </c>
      <c r="G24" s="241">
        <v>0</v>
      </c>
      <c r="H24" s="241">
        <v>0</v>
      </c>
      <c r="I24" s="241">
        <v>0</v>
      </c>
      <c r="J24" s="241">
        <v>0</v>
      </c>
      <c r="K24" s="243">
        <v>0</v>
      </c>
      <c r="L24" s="272">
        <v>0</v>
      </c>
      <c r="M24" s="241">
        <v>0</v>
      </c>
      <c r="N24" s="243">
        <v>0</v>
      </c>
      <c r="O24" s="272">
        <v>0</v>
      </c>
      <c r="P24" s="241">
        <v>0</v>
      </c>
      <c r="Q24" s="243">
        <v>0</v>
      </c>
      <c r="R24" s="272">
        <v>0</v>
      </c>
      <c r="S24" s="243">
        <v>0</v>
      </c>
      <c r="T24" s="239">
        <v>0</v>
      </c>
      <c r="U24" s="273" t="s">
        <v>862</v>
      </c>
      <c r="V24" s="169" t="str">
        <f t="shared" si="0"/>
        <v/>
      </c>
      <c r="W24" s="169" t="str">
        <f t="shared" si="1"/>
        <v/>
      </c>
      <c r="X24" s="169" t="str">
        <f t="shared" si="2"/>
        <v/>
      </c>
      <c r="Y24" s="169" t="str">
        <f t="shared" si="3"/>
        <v>ü</v>
      </c>
    </row>
    <row r="25" spans="1:25" s="40" customFormat="1" ht="14.25">
      <c r="A25" s="167">
        <f t="shared" si="4"/>
        <v>18</v>
      </c>
      <c r="B25" s="167">
        <v>1</v>
      </c>
      <c r="C25" s="87"/>
      <c r="D25" s="87" t="s">
        <v>1195</v>
      </c>
      <c r="E25" s="269">
        <v>1500000</v>
      </c>
      <c r="F25" s="208" t="s">
        <v>1250</v>
      </c>
      <c r="G25" s="209">
        <v>1</v>
      </c>
      <c r="H25" s="210">
        <v>1</v>
      </c>
      <c r="I25" s="210">
        <v>1</v>
      </c>
      <c r="J25" s="210">
        <v>0</v>
      </c>
      <c r="K25" s="210">
        <v>0</v>
      </c>
      <c r="L25" s="209">
        <v>1</v>
      </c>
      <c r="M25" s="210">
        <v>1</v>
      </c>
      <c r="N25" s="211">
        <v>1</v>
      </c>
      <c r="O25" s="209">
        <v>0</v>
      </c>
      <c r="P25" s="210">
        <v>1</v>
      </c>
      <c r="Q25" s="212">
        <v>1</v>
      </c>
      <c r="R25" s="214">
        <v>1</v>
      </c>
      <c r="S25" s="270">
        <v>1</v>
      </c>
      <c r="T25" s="208">
        <v>1</v>
      </c>
      <c r="U25" s="95" t="s">
        <v>1603</v>
      </c>
      <c r="V25" s="169" t="str">
        <f t="shared" si="0"/>
        <v>ü</v>
      </c>
      <c r="W25" s="169" t="str">
        <f t="shared" si="1"/>
        <v/>
      </c>
      <c r="X25" s="169" t="str">
        <f t="shared" si="2"/>
        <v/>
      </c>
      <c r="Y25" s="169" t="str">
        <f t="shared" si="3"/>
        <v/>
      </c>
    </row>
    <row r="26" spans="1:25" s="40" customFormat="1" ht="42.75">
      <c r="A26" s="167">
        <f t="shared" si="4"/>
        <v>19</v>
      </c>
      <c r="B26" s="167">
        <v>1</v>
      </c>
      <c r="C26" s="87"/>
      <c r="D26" s="87" t="s">
        <v>1337</v>
      </c>
      <c r="E26" s="269">
        <v>3010000</v>
      </c>
      <c r="F26" s="208" t="s">
        <v>1250</v>
      </c>
      <c r="G26" s="209">
        <v>1</v>
      </c>
      <c r="H26" s="210">
        <v>1</v>
      </c>
      <c r="I26" s="210">
        <v>1</v>
      </c>
      <c r="J26" s="210">
        <v>0</v>
      </c>
      <c r="K26" s="210">
        <v>0</v>
      </c>
      <c r="L26" s="209">
        <v>1</v>
      </c>
      <c r="M26" s="210">
        <v>1</v>
      </c>
      <c r="N26" s="211">
        <v>1</v>
      </c>
      <c r="O26" s="209">
        <v>0</v>
      </c>
      <c r="P26" s="210">
        <v>1</v>
      </c>
      <c r="Q26" s="212">
        <v>1</v>
      </c>
      <c r="R26" s="214">
        <v>1</v>
      </c>
      <c r="S26" s="270">
        <v>1</v>
      </c>
      <c r="T26" s="208">
        <v>1</v>
      </c>
      <c r="U26" s="95" t="s">
        <v>1597</v>
      </c>
      <c r="V26" s="169" t="str">
        <f t="shared" si="0"/>
        <v>ü</v>
      </c>
      <c r="W26" s="169" t="str">
        <f t="shared" si="1"/>
        <v/>
      </c>
      <c r="X26" s="169" t="str">
        <f t="shared" si="2"/>
        <v/>
      </c>
      <c r="Y26" s="169" t="str">
        <f t="shared" si="3"/>
        <v/>
      </c>
    </row>
    <row r="27" spans="1:25" s="40" customFormat="1" ht="14.25">
      <c r="A27" s="167">
        <f t="shared" si="4"/>
        <v>20</v>
      </c>
      <c r="B27" s="167">
        <v>1</v>
      </c>
      <c r="C27" s="87"/>
      <c r="D27" s="87" t="s">
        <v>1196</v>
      </c>
      <c r="E27" s="269">
        <v>1000000</v>
      </c>
      <c r="F27" s="208" t="s">
        <v>1248</v>
      </c>
      <c r="G27" s="209">
        <v>1</v>
      </c>
      <c r="H27" s="210">
        <v>1</v>
      </c>
      <c r="I27" s="210">
        <v>0</v>
      </c>
      <c r="J27" s="210">
        <v>0</v>
      </c>
      <c r="K27" s="211">
        <v>0</v>
      </c>
      <c r="L27" s="209">
        <v>1</v>
      </c>
      <c r="M27" s="210">
        <v>1</v>
      </c>
      <c r="N27" s="211">
        <v>1</v>
      </c>
      <c r="O27" s="209">
        <v>0</v>
      </c>
      <c r="P27" s="210">
        <v>1</v>
      </c>
      <c r="Q27" s="211">
        <v>1</v>
      </c>
      <c r="R27" s="209">
        <v>1</v>
      </c>
      <c r="S27" s="212">
        <v>1</v>
      </c>
      <c r="T27" s="208">
        <v>1</v>
      </c>
      <c r="U27" s="95" t="s">
        <v>1338</v>
      </c>
      <c r="V27" s="169" t="str">
        <f t="shared" si="0"/>
        <v/>
      </c>
      <c r="W27" s="169" t="str">
        <f t="shared" si="1"/>
        <v>ü</v>
      </c>
      <c r="X27" s="169" t="str">
        <f t="shared" si="2"/>
        <v/>
      </c>
      <c r="Y27" s="169" t="str">
        <f t="shared" si="3"/>
        <v/>
      </c>
    </row>
    <row r="28" spans="1:25" s="40" customFormat="1" ht="14.25">
      <c r="A28" s="167">
        <f t="shared" si="4"/>
        <v>21</v>
      </c>
      <c r="B28" s="167">
        <v>1</v>
      </c>
      <c r="C28" s="87"/>
      <c r="D28" s="87" t="s">
        <v>1197</v>
      </c>
      <c r="E28" s="269">
        <v>1200000</v>
      </c>
      <c r="F28" s="208" t="s">
        <v>1250</v>
      </c>
      <c r="G28" s="209">
        <v>1</v>
      </c>
      <c r="H28" s="210">
        <v>1</v>
      </c>
      <c r="I28" s="210">
        <v>0</v>
      </c>
      <c r="J28" s="210">
        <v>0</v>
      </c>
      <c r="K28" s="210">
        <v>0</v>
      </c>
      <c r="L28" s="209">
        <v>1</v>
      </c>
      <c r="M28" s="210">
        <v>1</v>
      </c>
      <c r="N28" s="211">
        <v>1</v>
      </c>
      <c r="O28" s="209">
        <v>0</v>
      </c>
      <c r="P28" s="210">
        <v>1</v>
      </c>
      <c r="Q28" s="212">
        <v>1</v>
      </c>
      <c r="R28" s="214">
        <v>1</v>
      </c>
      <c r="S28" s="270">
        <v>1</v>
      </c>
      <c r="T28" s="208">
        <v>1</v>
      </c>
      <c r="U28" s="95" t="s">
        <v>1340</v>
      </c>
      <c r="V28" s="169" t="str">
        <f t="shared" si="0"/>
        <v>ü</v>
      </c>
      <c r="W28" s="169" t="str">
        <f t="shared" si="1"/>
        <v/>
      </c>
      <c r="X28" s="169" t="str">
        <f t="shared" si="2"/>
        <v/>
      </c>
      <c r="Y28" s="169" t="str">
        <f t="shared" si="3"/>
        <v/>
      </c>
    </row>
    <row r="29" spans="1:25" s="40" customFormat="1" ht="28.5">
      <c r="A29" s="167">
        <f t="shared" si="4"/>
        <v>22</v>
      </c>
      <c r="B29" s="167">
        <v>1</v>
      </c>
      <c r="C29" s="87"/>
      <c r="D29" s="87" t="s">
        <v>1198</v>
      </c>
      <c r="E29" s="269">
        <v>1209000</v>
      </c>
      <c r="F29" s="208" t="s">
        <v>1250</v>
      </c>
      <c r="G29" s="209">
        <v>1</v>
      </c>
      <c r="H29" s="210">
        <v>1</v>
      </c>
      <c r="I29" s="210">
        <v>1</v>
      </c>
      <c r="J29" s="210">
        <v>0</v>
      </c>
      <c r="K29" s="210">
        <v>0</v>
      </c>
      <c r="L29" s="209">
        <v>1</v>
      </c>
      <c r="M29" s="210">
        <v>1</v>
      </c>
      <c r="N29" s="211">
        <v>1</v>
      </c>
      <c r="O29" s="209">
        <v>0</v>
      </c>
      <c r="P29" s="210">
        <v>1</v>
      </c>
      <c r="Q29" s="212">
        <v>1</v>
      </c>
      <c r="R29" s="214">
        <v>1</v>
      </c>
      <c r="S29" s="270">
        <v>1</v>
      </c>
      <c r="T29" s="208">
        <v>1</v>
      </c>
      <c r="U29" s="95" t="s">
        <v>1597</v>
      </c>
      <c r="V29" s="169" t="str">
        <f t="shared" si="0"/>
        <v>ü</v>
      </c>
      <c r="W29" s="169" t="str">
        <f t="shared" si="1"/>
        <v/>
      </c>
      <c r="X29" s="169" t="str">
        <f t="shared" si="2"/>
        <v/>
      </c>
      <c r="Y29" s="169" t="str">
        <f t="shared" si="3"/>
        <v/>
      </c>
    </row>
    <row r="30" spans="1:25" s="40" customFormat="1" ht="28.5">
      <c r="A30" s="167">
        <f t="shared" si="4"/>
        <v>23</v>
      </c>
      <c r="B30" s="167">
        <v>1</v>
      </c>
      <c r="C30" s="87"/>
      <c r="D30" s="87" t="s">
        <v>1199</v>
      </c>
      <c r="E30" s="269">
        <v>1425000</v>
      </c>
      <c r="F30" s="208" t="s">
        <v>1250</v>
      </c>
      <c r="G30" s="209">
        <v>1</v>
      </c>
      <c r="H30" s="210">
        <v>1</v>
      </c>
      <c r="I30" s="210">
        <v>1</v>
      </c>
      <c r="J30" s="210">
        <v>0</v>
      </c>
      <c r="K30" s="210">
        <v>0</v>
      </c>
      <c r="L30" s="209">
        <v>1</v>
      </c>
      <c r="M30" s="210">
        <v>1</v>
      </c>
      <c r="N30" s="211">
        <v>1</v>
      </c>
      <c r="O30" s="209">
        <v>0</v>
      </c>
      <c r="P30" s="210">
        <v>1</v>
      </c>
      <c r="Q30" s="212">
        <v>1</v>
      </c>
      <c r="R30" s="214">
        <v>1</v>
      </c>
      <c r="S30" s="270">
        <v>1</v>
      </c>
      <c r="T30" s="208">
        <v>1</v>
      </c>
      <c r="U30" s="95" t="s">
        <v>1597</v>
      </c>
      <c r="V30" s="169" t="str">
        <f t="shared" si="0"/>
        <v>ü</v>
      </c>
      <c r="W30" s="169" t="str">
        <f t="shared" si="1"/>
        <v/>
      </c>
      <c r="X30" s="169" t="str">
        <f t="shared" si="2"/>
        <v/>
      </c>
      <c r="Y30" s="169" t="str">
        <f t="shared" si="3"/>
        <v/>
      </c>
    </row>
    <row r="31" spans="1:25" s="40" customFormat="1" ht="28.5">
      <c r="A31" s="167">
        <f t="shared" si="4"/>
        <v>24</v>
      </c>
      <c r="B31" s="167">
        <v>1</v>
      </c>
      <c r="C31" s="87"/>
      <c r="D31" s="87" t="s">
        <v>1200</v>
      </c>
      <c r="E31" s="269">
        <v>300000</v>
      </c>
      <c r="F31" s="208" t="s">
        <v>1341</v>
      </c>
      <c r="G31" s="209">
        <v>1</v>
      </c>
      <c r="H31" s="210">
        <v>1</v>
      </c>
      <c r="I31" s="210">
        <v>1</v>
      </c>
      <c r="J31" s="210">
        <v>0</v>
      </c>
      <c r="K31" s="210">
        <v>0</v>
      </c>
      <c r="L31" s="209">
        <v>1</v>
      </c>
      <c r="M31" s="210">
        <v>1</v>
      </c>
      <c r="N31" s="211">
        <v>1</v>
      </c>
      <c r="O31" s="209">
        <v>0</v>
      </c>
      <c r="P31" s="210">
        <v>1</v>
      </c>
      <c r="Q31" s="212">
        <v>1</v>
      </c>
      <c r="R31" s="214">
        <v>1</v>
      </c>
      <c r="S31" s="270">
        <v>1</v>
      </c>
      <c r="T31" s="208">
        <v>0</v>
      </c>
      <c r="U31" s="95" t="s">
        <v>1342</v>
      </c>
      <c r="V31" s="169" t="str">
        <f t="shared" si="0"/>
        <v/>
      </c>
      <c r="W31" s="169" t="str">
        <f t="shared" si="1"/>
        <v/>
      </c>
      <c r="X31" s="169" t="str">
        <f t="shared" si="2"/>
        <v>ü</v>
      </c>
      <c r="Y31" s="169" t="str">
        <f t="shared" si="3"/>
        <v/>
      </c>
    </row>
    <row r="32" spans="1:25" s="40" customFormat="1" ht="28.5">
      <c r="A32" s="167">
        <f t="shared" si="4"/>
        <v>25</v>
      </c>
      <c r="B32" s="167">
        <v>1</v>
      </c>
      <c r="C32" s="87"/>
      <c r="D32" s="87" t="s">
        <v>1893</v>
      </c>
      <c r="E32" s="269">
        <v>1875000</v>
      </c>
      <c r="F32" s="208" t="s">
        <v>1250</v>
      </c>
      <c r="G32" s="209">
        <v>1</v>
      </c>
      <c r="H32" s="210">
        <v>1</v>
      </c>
      <c r="I32" s="210">
        <v>1</v>
      </c>
      <c r="J32" s="210">
        <v>0</v>
      </c>
      <c r="K32" s="210">
        <v>0</v>
      </c>
      <c r="L32" s="209">
        <v>1</v>
      </c>
      <c r="M32" s="210">
        <v>1</v>
      </c>
      <c r="N32" s="211">
        <v>1</v>
      </c>
      <c r="O32" s="209">
        <v>0</v>
      </c>
      <c r="P32" s="210">
        <v>1</v>
      </c>
      <c r="Q32" s="212">
        <v>1</v>
      </c>
      <c r="R32" s="214">
        <v>1</v>
      </c>
      <c r="S32" s="270">
        <v>1</v>
      </c>
      <c r="T32" s="208">
        <v>1</v>
      </c>
      <c r="U32" s="95" t="s">
        <v>1597</v>
      </c>
      <c r="V32" s="169" t="str">
        <f t="shared" si="0"/>
        <v>ü</v>
      </c>
      <c r="W32" s="169" t="str">
        <f t="shared" si="1"/>
        <v/>
      </c>
      <c r="X32" s="169" t="str">
        <f t="shared" si="2"/>
        <v/>
      </c>
      <c r="Y32" s="169" t="str">
        <f t="shared" si="3"/>
        <v/>
      </c>
    </row>
    <row r="33" spans="1:25" s="40" customFormat="1" ht="28.5">
      <c r="A33" s="167">
        <f t="shared" si="4"/>
        <v>26</v>
      </c>
      <c r="B33" s="167">
        <v>1</v>
      </c>
      <c r="C33" s="87"/>
      <c r="D33" s="87" t="s">
        <v>1894</v>
      </c>
      <c r="E33" s="269">
        <v>2280000</v>
      </c>
      <c r="F33" s="208" t="s">
        <v>1250</v>
      </c>
      <c r="G33" s="209">
        <v>1</v>
      </c>
      <c r="H33" s="210">
        <v>1</v>
      </c>
      <c r="I33" s="210">
        <v>1</v>
      </c>
      <c r="J33" s="210">
        <v>0</v>
      </c>
      <c r="K33" s="210">
        <v>0</v>
      </c>
      <c r="L33" s="209">
        <v>1</v>
      </c>
      <c r="M33" s="210">
        <v>1</v>
      </c>
      <c r="N33" s="211">
        <v>1</v>
      </c>
      <c r="O33" s="209">
        <v>0</v>
      </c>
      <c r="P33" s="210">
        <v>1</v>
      </c>
      <c r="Q33" s="212">
        <v>1</v>
      </c>
      <c r="R33" s="214">
        <v>1</v>
      </c>
      <c r="S33" s="270">
        <v>1</v>
      </c>
      <c r="T33" s="208">
        <v>1</v>
      </c>
      <c r="U33" s="95" t="s">
        <v>1597</v>
      </c>
      <c r="V33" s="169" t="str">
        <f t="shared" si="0"/>
        <v>ü</v>
      </c>
      <c r="W33" s="169" t="str">
        <f t="shared" si="1"/>
        <v/>
      </c>
      <c r="X33" s="169" t="str">
        <f t="shared" si="2"/>
        <v/>
      </c>
      <c r="Y33" s="169" t="str">
        <f t="shared" si="3"/>
        <v/>
      </c>
    </row>
    <row r="34" spans="1:25" s="40" customFormat="1" ht="28.5">
      <c r="A34" s="167">
        <f t="shared" si="4"/>
        <v>27</v>
      </c>
      <c r="B34" s="167">
        <v>1</v>
      </c>
      <c r="C34" s="87"/>
      <c r="D34" s="87" t="s">
        <v>1895</v>
      </c>
      <c r="E34" s="269">
        <v>2551500</v>
      </c>
      <c r="F34" s="208" t="s">
        <v>1250</v>
      </c>
      <c r="G34" s="209">
        <v>1</v>
      </c>
      <c r="H34" s="210">
        <v>1</v>
      </c>
      <c r="I34" s="210">
        <v>1</v>
      </c>
      <c r="J34" s="210">
        <v>0</v>
      </c>
      <c r="K34" s="210">
        <v>0</v>
      </c>
      <c r="L34" s="209">
        <v>1</v>
      </c>
      <c r="M34" s="210">
        <v>1</v>
      </c>
      <c r="N34" s="211">
        <v>1</v>
      </c>
      <c r="O34" s="209">
        <v>0</v>
      </c>
      <c r="P34" s="210">
        <v>1</v>
      </c>
      <c r="Q34" s="212">
        <v>1</v>
      </c>
      <c r="R34" s="214">
        <v>1</v>
      </c>
      <c r="S34" s="270">
        <v>1</v>
      </c>
      <c r="T34" s="208">
        <v>1</v>
      </c>
      <c r="U34" s="95" t="s">
        <v>1343</v>
      </c>
      <c r="V34" s="169" t="str">
        <f t="shared" si="0"/>
        <v>ü</v>
      </c>
      <c r="W34" s="169" t="str">
        <f t="shared" si="1"/>
        <v/>
      </c>
      <c r="X34" s="169" t="str">
        <f t="shared" si="2"/>
        <v/>
      </c>
      <c r="Y34" s="169" t="str">
        <f t="shared" si="3"/>
        <v/>
      </c>
    </row>
    <row r="35" spans="1:25" s="40" customFormat="1" ht="14.25">
      <c r="A35" s="167">
        <f t="shared" si="4"/>
        <v>28</v>
      </c>
      <c r="B35" s="167">
        <v>1</v>
      </c>
      <c r="C35" s="87"/>
      <c r="D35" s="87" t="s">
        <v>1896</v>
      </c>
      <c r="E35" s="269">
        <v>1896400</v>
      </c>
      <c r="F35" s="208" t="s">
        <v>1250</v>
      </c>
      <c r="G35" s="209">
        <v>1</v>
      </c>
      <c r="H35" s="210">
        <v>1</v>
      </c>
      <c r="I35" s="210">
        <v>0</v>
      </c>
      <c r="J35" s="210">
        <v>0</v>
      </c>
      <c r="K35" s="210">
        <v>0</v>
      </c>
      <c r="L35" s="209">
        <v>1</v>
      </c>
      <c r="M35" s="210">
        <v>1</v>
      </c>
      <c r="N35" s="211">
        <v>1</v>
      </c>
      <c r="O35" s="209">
        <v>0</v>
      </c>
      <c r="P35" s="210">
        <v>1</v>
      </c>
      <c r="Q35" s="212">
        <v>1</v>
      </c>
      <c r="R35" s="214">
        <v>1</v>
      </c>
      <c r="S35" s="270">
        <v>1</v>
      </c>
      <c r="T35" s="208">
        <v>1</v>
      </c>
      <c r="U35" s="95" t="s">
        <v>1344</v>
      </c>
      <c r="V35" s="169" t="str">
        <f t="shared" si="0"/>
        <v>ü</v>
      </c>
      <c r="W35" s="169" t="str">
        <f t="shared" si="1"/>
        <v/>
      </c>
      <c r="X35" s="169" t="str">
        <f t="shared" si="2"/>
        <v/>
      </c>
      <c r="Y35" s="169" t="str">
        <f t="shared" si="3"/>
        <v/>
      </c>
    </row>
    <row r="36" spans="1:25" s="40" customFormat="1" ht="14.25">
      <c r="A36" s="167">
        <f t="shared" si="4"/>
        <v>29</v>
      </c>
      <c r="B36" s="167">
        <v>1</v>
      </c>
      <c r="C36" s="87"/>
      <c r="D36" s="87" t="s">
        <v>1897</v>
      </c>
      <c r="E36" s="269">
        <v>749000</v>
      </c>
      <c r="F36" s="208" t="s">
        <v>1250</v>
      </c>
      <c r="G36" s="209">
        <v>1</v>
      </c>
      <c r="H36" s="210">
        <v>1</v>
      </c>
      <c r="I36" s="210">
        <v>0</v>
      </c>
      <c r="J36" s="210">
        <v>0</v>
      </c>
      <c r="K36" s="210">
        <v>0</v>
      </c>
      <c r="L36" s="209">
        <v>1</v>
      </c>
      <c r="M36" s="210">
        <v>1</v>
      </c>
      <c r="N36" s="211">
        <v>1</v>
      </c>
      <c r="O36" s="209">
        <v>0</v>
      </c>
      <c r="P36" s="210">
        <v>1</v>
      </c>
      <c r="Q36" s="212">
        <v>1</v>
      </c>
      <c r="R36" s="214">
        <v>1</v>
      </c>
      <c r="S36" s="270">
        <v>1</v>
      </c>
      <c r="T36" s="208">
        <v>1</v>
      </c>
      <c r="U36" s="95" t="s">
        <v>1340</v>
      </c>
      <c r="V36" s="169" t="str">
        <f t="shared" si="0"/>
        <v>ü</v>
      </c>
      <c r="W36" s="169" t="str">
        <f t="shared" si="1"/>
        <v/>
      </c>
      <c r="X36" s="169" t="str">
        <f t="shared" si="2"/>
        <v/>
      </c>
      <c r="Y36" s="169" t="str">
        <f t="shared" si="3"/>
        <v/>
      </c>
    </row>
    <row r="37" spans="1:25" s="40" customFormat="1" ht="14.25">
      <c r="A37" s="167">
        <f t="shared" si="4"/>
        <v>30</v>
      </c>
      <c r="B37" s="167">
        <v>1</v>
      </c>
      <c r="C37" s="87"/>
      <c r="D37" s="87" t="s">
        <v>1898</v>
      </c>
      <c r="E37" s="269">
        <v>679450</v>
      </c>
      <c r="F37" s="208" t="s">
        <v>1250</v>
      </c>
      <c r="G37" s="209">
        <v>1</v>
      </c>
      <c r="H37" s="210">
        <v>1</v>
      </c>
      <c r="I37" s="210">
        <v>0</v>
      </c>
      <c r="J37" s="210">
        <v>0</v>
      </c>
      <c r="K37" s="210">
        <v>0</v>
      </c>
      <c r="L37" s="209">
        <v>1</v>
      </c>
      <c r="M37" s="210">
        <v>1</v>
      </c>
      <c r="N37" s="211">
        <v>1</v>
      </c>
      <c r="O37" s="209">
        <v>0</v>
      </c>
      <c r="P37" s="210">
        <v>1</v>
      </c>
      <c r="Q37" s="212">
        <v>1</v>
      </c>
      <c r="R37" s="214">
        <v>1</v>
      </c>
      <c r="S37" s="270">
        <v>1</v>
      </c>
      <c r="T37" s="208">
        <v>1</v>
      </c>
      <c r="U37" s="95" t="s">
        <v>1340</v>
      </c>
      <c r="V37" s="169" t="str">
        <f t="shared" si="0"/>
        <v>ü</v>
      </c>
      <c r="W37" s="169" t="str">
        <f t="shared" si="1"/>
        <v/>
      </c>
      <c r="X37" s="169" t="str">
        <f t="shared" si="2"/>
        <v/>
      </c>
      <c r="Y37" s="169" t="str">
        <f t="shared" si="3"/>
        <v/>
      </c>
    </row>
    <row r="38" spans="1:25" s="40" customFormat="1" ht="28.5">
      <c r="A38" s="167">
        <f t="shared" si="4"/>
        <v>31</v>
      </c>
      <c r="B38" s="167">
        <v>1</v>
      </c>
      <c r="C38" s="87"/>
      <c r="D38" s="87" t="s">
        <v>1899</v>
      </c>
      <c r="E38" s="269">
        <v>1050000</v>
      </c>
      <c r="F38" s="208" t="s">
        <v>1250</v>
      </c>
      <c r="G38" s="209">
        <v>1</v>
      </c>
      <c r="H38" s="210">
        <v>1</v>
      </c>
      <c r="I38" s="210">
        <v>1</v>
      </c>
      <c r="J38" s="210">
        <v>0</v>
      </c>
      <c r="K38" s="210">
        <v>0</v>
      </c>
      <c r="L38" s="209">
        <v>1</v>
      </c>
      <c r="M38" s="210">
        <v>1</v>
      </c>
      <c r="N38" s="211">
        <v>1</v>
      </c>
      <c r="O38" s="209">
        <v>0</v>
      </c>
      <c r="P38" s="210">
        <v>1</v>
      </c>
      <c r="Q38" s="212">
        <v>1</v>
      </c>
      <c r="R38" s="214">
        <v>1</v>
      </c>
      <c r="S38" s="270">
        <v>1</v>
      </c>
      <c r="T38" s="208">
        <v>1</v>
      </c>
      <c r="U38" s="95" t="s">
        <v>1597</v>
      </c>
      <c r="V38" s="169" t="str">
        <f t="shared" si="0"/>
        <v>ü</v>
      </c>
      <c r="W38" s="169" t="str">
        <f t="shared" si="1"/>
        <v/>
      </c>
      <c r="X38" s="169" t="str">
        <f t="shared" si="2"/>
        <v/>
      </c>
      <c r="Y38" s="169" t="str">
        <f t="shared" si="3"/>
        <v/>
      </c>
    </row>
    <row r="39" spans="1:25" s="40" customFormat="1" ht="28.5">
      <c r="A39" s="167">
        <f t="shared" si="4"/>
        <v>32</v>
      </c>
      <c r="B39" s="167">
        <v>1</v>
      </c>
      <c r="C39" s="87"/>
      <c r="D39" s="87" t="s">
        <v>1900</v>
      </c>
      <c r="E39" s="269">
        <v>1850000</v>
      </c>
      <c r="F39" s="208" t="s">
        <v>1250</v>
      </c>
      <c r="G39" s="209">
        <v>1</v>
      </c>
      <c r="H39" s="210">
        <v>1</v>
      </c>
      <c r="I39" s="210">
        <v>1</v>
      </c>
      <c r="J39" s="210">
        <v>0</v>
      </c>
      <c r="K39" s="210">
        <v>0</v>
      </c>
      <c r="L39" s="209">
        <v>1</v>
      </c>
      <c r="M39" s="210">
        <v>1</v>
      </c>
      <c r="N39" s="211">
        <v>1</v>
      </c>
      <c r="O39" s="209">
        <v>0</v>
      </c>
      <c r="P39" s="210">
        <v>1</v>
      </c>
      <c r="Q39" s="212">
        <v>1</v>
      </c>
      <c r="R39" s="214">
        <v>1</v>
      </c>
      <c r="S39" s="270">
        <v>1</v>
      </c>
      <c r="T39" s="208">
        <v>1</v>
      </c>
      <c r="U39" s="95" t="s">
        <v>1597</v>
      </c>
      <c r="V39" s="169" t="str">
        <f t="shared" si="0"/>
        <v>ü</v>
      </c>
      <c r="W39" s="169" t="str">
        <f t="shared" si="1"/>
        <v/>
      </c>
      <c r="X39" s="169" t="str">
        <f t="shared" si="2"/>
        <v/>
      </c>
      <c r="Y39" s="169" t="str">
        <f t="shared" si="3"/>
        <v/>
      </c>
    </row>
    <row r="40" spans="1:25" s="40" customFormat="1" ht="28.5">
      <c r="A40" s="167">
        <f t="shared" si="4"/>
        <v>33</v>
      </c>
      <c r="B40" s="167">
        <v>1</v>
      </c>
      <c r="C40" s="87"/>
      <c r="D40" s="87" t="s">
        <v>636</v>
      </c>
      <c r="E40" s="269">
        <v>18000000</v>
      </c>
      <c r="F40" s="208" t="s">
        <v>1248</v>
      </c>
      <c r="G40" s="209">
        <v>1</v>
      </c>
      <c r="H40" s="210">
        <v>1</v>
      </c>
      <c r="I40" s="210">
        <v>1</v>
      </c>
      <c r="J40" s="210">
        <v>0</v>
      </c>
      <c r="K40" s="210">
        <v>0</v>
      </c>
      <c r="L40" s="209">
        <v>1</v>
      </c>
      <c r="M40" s="210">
        <v>1</v>
      </c>
      <c r="N40" s="211">
        <v>1</v>
      </c>
      <c r="O40" s="209">
        <v>0</v>
      </c>
      <c r="P40" s="210">
        <v>1</v>
      </c>
      <c r="Q40" s="212">
        <v>1</v>
      </c>
      <c r="R40" s="214">
        <v>1</v>
      </c>
      <c r="S40" s="270">
        <v>1</v>
      </c>
      <c r="T40" s="208">
        <v>1</v>
      </c>
      <c r="U40" s="670" t="s">
        <v>353</v>
      </c>
      <c r="V40" s="169" t="str">
        <f t="shared" ref="V40:V71" si="5">IF($F40="Y",$Z$4,"")</f>
        <v/>
      </c>
      <c r="W40" s="169" t="str">
        <f t="shared" ref="W40:W71" si="6">IF(F40="F",$Z$4,"")</f>
        <v>ü</v>
      </c>
      <c r="X40" s="169" t="str">
        <f t="shared" ref="X40:X71" si="7">IF(F40="L",$Z$4,"")</f>
        <v/>
      </c>
      <c r="Y40" s="169" t="str">
        <f t="shared" ref="Y40:Y71" si="8">IF(F40="N",$Z$4,"")</f>
        <v/>
      </c>
    </row>
    <row r="41" spans="1:25" s="40" customFormat="1" ht="14.25">
      <c r="A41" s="167">
        <f t="shared" ref="A41:A72" si="9">A40+1</f>
        <v>34</v>
      </c>
      <c r="B41" s="167">
        <v>1</v>
      </c>
      <c r="C41" s="87"/>
      <c r="D41" s="87" t="s">
        <v>637</v>
      </c>
      <c r="E41" s="269">
        <v>5000000</v>
      </c>
      <c r="F41" s="208" t="s">
        <v>1249</v>
      </c>
      <c r="G41" s="209">
        <v>1</v>
      </c>
      <c r="H41" s="210">
        <v>0</v>
      </c>
      <c r="I41" s="210">
        <v>0</v>
      </c>
      <c r="J41" s="210">
        <v>0</v>
      </c>
      <c r="K41" s="211">
        <v>0</v>
      </c>
      <c r="L41" s="209">
        <v>1</v>
      </c>
      <c r="M41" s="210">
        <v>1</v>
      </c>
      <c r="N41" s="211">
        <v>1</v>
      </c>
      <c r="O41" s="209">
        <v>0</v>
      </c>
      <c r="P41" s="210">
        <v>1</v>
      </c>
      <c r="Q41" s="211">
        <v>1</v>
      </c>
      <c r="R41" s="209">
        <v>0</v>
      </c>
      <c r="S41" s="212">
        <v>0</v>
      </c>
      <c r="T41" s="208">
        <v>0</v>
      </c>
      <c r="U41" s="95" t="s">
        <v>1345</v>
      </c>
      <c r="V41" s="169" t="str">
        <f t="shared" si="5"/>
        <v/>
      </c>
      <c r="W41" s="169" t="str">
        <f t="shared" si="6"/>
        <v/>
      </c>
      <c r="X41" s="169" t="str">
        <f t="shared" si="7"/>
        <v/>
      </c>
      <c r="Y41" s="169" t="str">
        <f t="shared" si="8"/>
        <v>ü</v>
      </c>
    </row>
    <row r="42" spans="1:25" s="40" customFormat="1" ht="42.75">
      <c r="A42" s="167">
        <f t="shared" si="9"/>
        <v>35</v>
      </c>
      <c r="B42" s="167">
        <v>1</v>
      </c>
      <c r="C42" s="87"/>
      <c r="D42" s="87" t="s">
        <v>1360</v>
      </c>
      <c r="E42" s="269">
        <v>2460000</v>
      </c>
      <c r="F42" s="208" t="s">
        <v>1250</v>
      </c>
      <c r="G42" s="209">
        <v>1</v>
      </c>
      <c r="H42" s="210">
        <v>1</v>
      </c>
      <c r="I42" s="210">
        <v>1</v>
      </c>
      <c r="J42" s="210">
        <v>0</v>
      </c>
      <c r="K42" s="210">
        <v>0</v>
      </c>
      <c r="L42" s="209">
        <v>1</v>
      </c>
      <c r="M42" s="210">
        <v>1</v>
      </c>
      <c r="N42" s="211">
        <v>1</v>
      </c>
      <c r="O42" s="209">
        <v>0</v>
      </c>
      <c r="P42" s="210">
        <v>1</v>
      </c>
      <c r="Q42" s="212">
        <v>1</v>
      </c>
      <c r="R42" s="214">
        <v>1</v>
      </c>
      <c r="S42" s="270">
        <v>1</v>
      </c>
      <c r="T42" s="208">
        <v>1</v>
      </c>
      <c r="U42" s="95" t="s">
        <v>307</v>
      </c>
      <c r="V42" s="169" t="str">
        <f t="shared" si="5"/>
        <v>ü</v>
      </c>
      <c r="W42" s="169" t="str">
        <f t="shared" si="6"/>
        <v/>
      </c>
      <c r="X42" s="169" t="str">
        <f t="shared" si="7"/>
        <v/>
      </c>
      <c r="Y42" s="169" t="str">
        <f t="shared" si="8"/>
        <v/>
      </c>
    </row>
    <row r="43" spans="1:25" s="40" customFormat="1" ht="28.5">
      <c r="A43" s="167">
        <f t="shared" si="9"/>
        <v>36</v>
      </c>
      <c r="B43" s="167">
        <v>1</v>
      </c>
      <c r="C43" s="87"/>
      <c r="D43" s="274" t="s">
        <v>1361</v>
      </c>
      <c r="E43" s="269">
        <v>1084000</v>
      </c>
      <c r="F43" s="208" t="s">
        <v>1250</v>
      </c>
      <c r="G43" s="209">
        <v>1</v>
      </c>
      <c r="H43" s="210">
        <v>1</v>
      </c>
      <c r="I43" s="210">
        <v>1</v>
      </c>
      <c r="J43" s="210">
        <v>0</v>
      </c>
      <c r="K43" s="210">
        <v>0</v>
      </c>
      <c r="L43" s="209">
        <v>1</v>
      </c>
      <c r="M43" s="210">
        <v>1</v>
      </c>
      <c r="N43" s="211">
        <v>1</v>
      </c>
      <c r="O43" s="209">
        <v>0</v>
      </c>
      <c r="P43" s="210">
        <v>1</v>
      </c>
      <c r="Q43" s="212">
        <v>1</v>
      </c>
      <c r="R43" s="214">
        <v>1</v>
      </c>
      <c r="S43" s="270">
        <v>1</v>
      </c>
      <c r="T43" s="208">
        <v>1</v>
      </c>
      <c r="U43" s="95" t="s">
        <v>1346</v>
      </c>
      <c r="V43" s="169" t="str">
        <f t="shared" si="5"/>
        <v>ü</v>
      </c>
      <c r="W43" s="169" t="str">
        <f t="shared" si="6"/>
        <v/>
      </c>
      <c r="X43" s="169" t="str">
        <f t="shared" si="7"/>
        <v/>
      </c>
      <c r="Y43" s="169" t="str">
        <f t="shared" si="8"/>
        <v/>
      </c>
    </row>
    <row r="44" spans="1:25" s="40" customFormat="1" ht="14.25">
      <c r="A44" s="167">
        <f t="shared" si="9"/>
        <v>37</v>
      </c>
      <c r="B44" s="167">
        <v>1</v>
      </c>
      <c r="C44" s="87"/>
      <c r="D44" s="87" t="s">
        <v>1362</v>
      </c>
      <c r="E44" s="269">
        <v>847230</v>
      </c>
      <c r="F44" s="208" t="s">
        <v>1250</v>
      </c>
      <c r="G44" s="209">
        <v>1</v>
      </c>
      <c r="H44" s="210">
        <v>1</v>
      </c>
      <c r="I44" s="210">
        <v>0</v>
      </c>
      <c r="J44" s="210">
        <v>0</v>
      </c>
      <c r="K44" s="210">
        <v>0</v>
      </c>
      <c r="L44" s="209">
        <v>1</v>
      </c>
      <c r="M44" s="210">
        <v>1</v>
      </c>
      <c r="N44" s="211">
        <v>1</v>
      </c>
      <c r="O44" s="209">
        <v>0</v>
      </c>
      <c r="P44" s="210">
        <v>1</v>
      </c>
      <c r="Q44" s="212">
        <v>1</v>
      </c>
      <c r="R44" s="214">
        <v>1</v>
      </c>
      <c r="S44" s="270">
        <v>1</v>
      </c>
      <c r="T44" s="208">
        <v>1</v>
      </c>
      <c r="U44" s="95" t="s">
        <v>1340</v>
      </c>
      <c r="V44" s="169" t="str">
        <f t="shared" si="5"/>
        <v>ü</v>
      </c>
      <c r="W44" s="169" t="str">
        <f t="shared" si="6"/>
        <v/>
      </c>
      <c r="X44" s="169" t="str">
        <f t="shared" si="7"/>
        <v/>
      </c>
      <c r="Y44" s="169" t="str">
        <f t="shared" si="8"/>
        <v/>
      </c>
    </row>
    <row r="45" spans="1:25" s="40" customFormat="1" ht="28.5">
      <c r="A45" s="167">
        <f t="shared" si="9"/>
        <v>38</v>
      </c>
      <c r="B45" s="167">
        <v>1</v>
      </c>
      <c r="C45" s="87"/>
      <c r="D45" s="87" t="s">
        <v>1363</v>
      </c>
      <c r="E45" s="269">
        <v>798000</v>
      </c>
      <c r="F45" s="208" t="s">
        <v>1250</v>
      </c>
      <c r="G45" s="209">
        <v>1</v>
      </c>
      <c r="H45" s="210">
        <v>1</v>
      </c>
      <c r="I45" s="210">
        <v>1</v>
      </c>
      <c r="J45" s="210">
        <v>0</v>
      </c>
      <c r="K45" s="210">
        <v>0</v>
      </c>
      <c r="L45" s="209">
        <v>1</v>
      </c>
      <c r="M45" s="210">
        <v>1</v>
      </c>
      <c r="N45" s="211">
        <v>1</v>
      </c>
      <c r="O45" s="209">
        <v>0</v>
      </c>
      <c r="P45" s="210">
        <v>1</v>
      </c>
      <c r="Q45" s="212">
        <v>1</v>
      </c>
      <c r="R45" s="214">
        <v>1</v>
      </c>
      <c r="S45" s="270">
        <v>1</v>
      </c>
      <c r="T45" s="208">
        <v>1</v>
      </c>
      <c r="U45" s="95" t="s">
        <v>1346</v>
      </c>
      <c r="V45" s="169" t="str">
        <f t="shared" si="5"/>
        <v>ü</v>
      </c>
      <c r="W45" s="169" t="str">
        <f t="shared" si="6"/>
        <v/>
      </c>
      <c r="X45" s="169" t="str">
        <f t="shared" si="7"/>
        <v/>
      </c>
      <c r="Y45" s="169" t="str">
        <f t="shared" si="8"/>
        <v/>
      </c>
    </row>
    <row r="46" spans="1:25" s="40" customFormat="1" ht="14.25">
      <c r="A46" s="167">
        <f t="shared" si="9"/>
        <v>39</v>
      </c>
      <c r="B46" s="167">
        <v>1</v>
      </c>
      <c r="C46" s="87"/>
      <c r="D46" s="87" t="s">
        <v>1364</v>
      </c>
      <c r="E46" s="269">
        <v>14000000</v>
      </c>
      <c r="F46" s="208" t="s">
        <v>1248</v>
      </c>
      <c r="G46" s="209">
        <v>1</v>
      </c>
      <c r="H46" s="210">
        <v>1</v>
      </c>
      <c r="I46" s="210">
        <v>0</v>
      </c>
      <c r="J46" s="210">
        <v>0</v>
      </c>
      <c r="K46" s="211">
        <v>0</v>
      </c>
      <c r="L46" s="209">
        <v>1</v>
      </c>
      <c r="M46" s="210">
        <v>1</v>
      </c>
      <c r="N46" s="211">
        <v>1</v>
      </c>
      <c r="O46" s="209">
        <v>0</v>
      </c>
      <c r="P46" s="210">
        <v>1</v>
      </c>
      <c r="Q46" s="211">
        <v>1</v>
      </c>
      <c r="R46" s="209">
        <v>1</v>
      </c>
      <c r="S46" s="212">
        <v>1</v>
      </c>
      <c r="T46" s="208">
        <v>1</v>
      </c>
      <c r="U46" s="95" t="s">
        <v>1349</v>
      </c>
      <c r="V46" s="169" t="str">
        <f t="shared" si="5"/>
        <v/>
      </c>
      <c r="W46" s="169" t="str">
        <f t="shared" si="6"/>
        <v>ü</v>
      </c>
      <c r="X46" s="169" t="str">
        <f t="shared" si="7"/>
        <v/>
      </c>
      <c r="Y46" s="169" t="str">
        <f t="shared" si="8"/>
        <v/>
      </c>
    </row>
    <row r="47" spans="1:25" s="40" customFormat="1" ht="28.5">
      <c r="A47" s="167">
        <f t="shared" si="9"/>
        <v>40</v>
      </c>
      <c r="B47" s="167">
        <v>1</v>
      </c>
      <c r="C47" s="87"/>
      <c r="D47" s="87" t="s">
        <v>1365</v>
      </c>
      <c r="E47" s="269">
        <v>7601000</v>
      </c>
      <c r="F47" s="208" t="s">
        <v>1250</v>
      </c>
      <c r="G47" s="209">
        <v>1</v>
      </c>
      <c r="H47" s="210">
        <v>1</v>
      </c>
      <c r="I47" s="210">
        <v>1</v>
      </c>
      <c r="J47" s="210">
        <v>0</v>
      </c>
      <c r="K47" s="210">
        <v>0</v>
      </c>
      <c r="L47" s="209">
        <v>1</v>
      </c>
      <c r="M47" s="210">
        <v>1</v>
      </c>
      <c r="N47" s="211">
        <v>1</v>
      </c>
      <c r="O47" s="209">
        <v>0</v>
      </c>
      <c r="P47" s="210">
        <v>1</v>
      </c>
      <c r="Q47" s="212">
        <v>1</v>
      </c>
      <c r="R47" s="214">
        <v>1</v>
      </c>
      <c r="S47" s="270">
        <v>1</v>
      </c>
      <c r="T47" s="208">
        <v>1</v>
      </c>
      <c r="U47" s="95" t="s">
        <v>1346</v>
      </c>
      <c r="V47" s="169" t="str">
        <f t="shared" si="5"/>
        <v>ü</v>
      </c>
      <c r="W47" s="169" t="str">
        <f t="shared" si="6"/>
        <v/>
      </c>
      <c r="X47" s="169" t="str">
        <f t="shared" si="7"/>
        <v/>
      </c>
      <c r="Y47" s="169" t="str">
        <f t="shared" si="8"/>
        <v/>
      </c>
    </row>
    <row r="48" spans="1:25" s="40" customFormat="1" ht="28.5">
      <c r="A48" s="167">
        <f t="shared" si="9"/>
        <v>41</v>
      </c>
      <c r="B48" s="167">
        <v>1</v>
      </c>
      <c r="C48" s="168"/>
      <c r="D48" s="87" t="s">
        <v>1366</v>
      </c>
      <c r="E48" s="269">
        <v>1955000</v>
      </c>
      <c r="F48" s="208" t="s">
        <v>1250</v>
      </c>
      <c r="G48" s="209">
        <v>1</v>
      </c>
      <c r="H48" s="210">
        <v>1</v>
      </c>
      <c r="I48" s="210">
        <v>1</v>
      </c>
      <c r="J48" s="210">
        <v>0</v>
      </c>
      <c r="K48" s="210">
        <v>0</v>
      </c>
      <c r="L48" s="209">
        <v>1</v>
      </c>
      <c r="M48" s="210">
        <v>1</v>
      </c>
      <c r="N48" s="211">
        <v>1</v>
      </c>
      <c r="O48" s="209">
        <v>0</v>
      </c>
      <c r="P48" s="210">
        <v>1</v>
      </c>
      <c r="Q48" s="212">
        <v>1</v>
      </c>
      <c r="R48" s="214">
        <v>1</v>
      </c>
      <c r="S48" s="270">
        <v>1</v>
      </c>
      <c r="T48" s="208">
        <v>1</v>
      </c>
      <c r="U48" s="95" t="s">
        <v>1346</v>
      </c>
      <c r="V48" s="169" t="str">
        <f t="shared" si="5"/>
        <v>ü</v>
      </c>
      <c r="W48" s="169" t="str">
        <f t="shared" si="6"/>
        <v/>
      </c>
      <c r="X48" s="169" t="str">
        <f t="shared" si="7"/>
        <v/>
      </c>
      <c r="Y48" s="169" t="str">
        <f t="shared" si="8"/>
        <v/>
      </c>
    </row>
    <row r="49" spans="1:25" s="40" customFormat="1" ht="14.25">
      <c r="A49" s="167">
        <f t="shared" si="9"/>
        <v>42</v>
      </c>
      <c r="B49" s="167">
        <v>1</v>
      </c>
      <c r="C49" s="168"/>
      <c r="D49" s="170" t="s">
        <v>1367</v>
      </c>
      <c r="E49" s="271">
        <v>1500000</v>
      </c>
      <c r="F49" s="239" t="s">
        <v>1249</v>
      </c>
      <c r="G49" s="241">
        <v>0</v>
      </c>
      <c r="H49" s="241">
        <v>0</v>
      </c>
      <c r="I49" s="241">
        <v>0</v>
      </c>
      <c r="J49" s="241">
        <v>0</v>
      </c>
      <c r="K49" s="243">
        <v>0</v>
      </c>
      <c r="L49" s="272">
        <v>0</v>
      </c>
      <c r="M49" s="241">
        <v>0</v>
      </c>
      <c r="N49" s="243">
        <v>0</v>
      </c>
      <c r="O49" s="272">
        <v>0</v>
      </c>
      <c r="P49" s="241">
        <v>0</v>
      </c>
      <c r="Q49" s="243">
        <v>0</v>
      </c>
      <c r="R49" s="272">
        <v>0</v>
      </c>
      <c r="S49" s="243">
        <v>0</v>
      </c>
      <c r="T49" s="239">
        <v>0</v>
      </c>
      <c r="U49" s="273" t="s">
        <v>862</v>
      </c>
      <c r="V49" s="169" t="str">
        <f t="shared" si="5"/>
        <v/>
      </c>
      <c r="W49" s="169" t="str">
        <f t="shared" si="6"/>
        <v/>
      </c>
      <c r="X49" s="169" t="str">
        <f t="shared" si="7"/>
        <v/>
      </c>
      <c r="Y49" s="169" t="str">
        <f t="shared" si="8"/>
        <v>ü</v>
      </c>
    </row>
    <row r="50" spans="1:25" s="40" customFormat="1" ht="14.25">
      <c r="A50" s="167">
        <f t="shared" si="9"/>
        <v>43</v>
      </c>
      <c r="B50" s="167">
        <v>1</v>
      </c>
      <c r="C50" s="168"/>
      <c r="D50" s="87" t="s">
        <v>1368</v>
      </c>
      <c r="E50" s="269">
        <v>1980000</v>
      </c>
      <c r="F50" s="208" t="s">
        <v>1250</v>
      </c>
      <c r="G50" s="209">
        <v>1</v>
      </c>
      <c r="H50" s="210">
        <v>1</v>
      </c>
      <c r="I50" s="210">
        <v>1</v>
      </c>
      <c r="J50" s="210">
        <v>0</v>
      </c>
      <c r="K50" s="210">
        <v>0</v>
      </c>
      <c r="L50" s="209">
        <v>1</v>
      </c>
      <c r="M50" s="210">
        <v>1</v>
      </c>
      <c r="N50" s="211">
        <v>1</v>
      </c>
      <c r="O50" s="209">
        <v>0</v>
      </c>
      <c r="P50" s="210">
        <v>1</v>
      </c>
      <c r="Q50" s="212">
        <v>1</v>
      </c>
      <c r="R50" s="214">
        <v>1</v>
      </c>
      <c r="S50" s="212">
        <v>1</v>
      </c>
      <c r="T50" s="208">
        <v>1</v>
      </c>
      <c r="U50" s="275" t="s">
        <v>1351</v>
      </c>
      <c r="V50" s="169" t="str">
        <f t="shared" si="5"/>
        <v>ü</v>
      </c>
      <c r="W50" s="169" t="str">
        <f t="shared" si="6"/>
        <v/>
      </c>
      <c r="X50" s="169" t="str">
        <f t="shared" si="7"/>
        <v/>
      </c>
      <c r="Y50" s="169" t="str">
        <f t="shared" si="8"/>
        <v/>
      </c>
    </row>
    <row r="51" spans="1:25" s="40" customFormat="1" ht="14.25">
      <c r="A51" s="167">
        <f t="shared" si="9"/>
        <v>44</v>
      </c>
      <c r="B51" s="167">
        <v>1</v>
      </c>
      <c r="C51" s="168"/>
      <c r="D51" s="87" t="s">
        <v>1369</v>
      </c>
      <c r="E51" s="269">
        <v>2000000</v>
      </c>
      <c r="F51" s="208" t="s">
        <v>1249</v>
      </c>
      <c r="G51" s="209">
        <v>1</v>
      </c>
      <c r="H51" s="210">
        <v>0</v>
      </c>
      <c r="I51" s="210">
        <v>0</v>
      </c>
      <c r="J51" s="210">
        <v>0</v>
      </c>
      <c r="K51" s="211">
        <v>0</v>
      </c>
      <c r="L51" s="209">
        <v>1</v>
      </c>
      <c r="M51" s="210">
        <v>1</v>
      </c>
      <c r="N51" s="211">
        <v>1</v>
      </c>
      <c r="O51" s="209">
        <v>0</v>
      </c>
      <c r="P51" s="210">
        <v>1</v>
      </c>
      <c r="Q51" s="211">
        <v>1</v>
      </c>
      <c r="R51" s="209">
        <v>0</v>
      </c>
      <c r="S51" s="212">
        <v>0</v>
      </c>
      <c r="T51" s="208">
        <v>0</v>
      </c>
      <c r="U51" s="95" t="s">
        <v>1647</v>
      </c>
      <c r="V51" s="169" t="str">
        <f t="shared" si="5"/>
        <v/>
      </c>
      <c r="W51" s="169" t="str">
        <f t="shared" si="6"/>
        <v/>
      </c>
      <c r="X51" s="169" t="str">
        <f t="shared" si="7"/>
        <v/>
      </c>
      <c r="Y51" s="169" t="str">
        <f t="shared" si="8"/>
        <v>ü</v>
      </c>
    </row>
    <row r="52" spans="1:25" s="40" customFormat="1" ht="14.25">
      <c r="A52" s="167">
        <f t="shared" si="9"/>
        <v>45</v>
      </c>
      <c r="B52" s="167">
        <v>1</v>
      </c>
      <c r="C52" s="168"/>
      <c r="D52" s="87" t="s">
        <v>1370</v>
      </c>
      <c r="E52" s="269">
        <v>1000000</v>
      </c>
      <c r="F52" s="208" t="s">
        <v>1249</v>
      </c>
      <c r="G52" s="209">
        <v>1</v>
      </c>
      <c r="H52" s="210">
        <v>0</v>
      </c>
      <c r="I52" s="210">
        <v>0</v>
      </c>
      <c r="J52" s="210">
        <v>0</v>
      </c>
      <c r="K52" s="211">
        <v>0</v>
      </c>
      <c r="L52" s="209">
        <v>1</v>
      </c>
      <c r="M52" s="210">
        <v>1</v>
      </c>
      <c r="N52" s="211">
        <v>1</v>
      </c>
      <c r="O52" s="209">
        <v>0</v>
      </c>
      <c r="P52" s="210">
        <v>1</v>
      </c>
      <c r="Q52" s="211">
        <v>1</v>
      </c>
      <c r="R52" s="209">
        <v>0</v>
      </c>
      <c r="S52" s="212">
        <v>0</v>
      </c>
      <c r="T52" s="208">
        <v>0</v>
      </c>
      <c r="U52" s="275" t="s">
        <v>1246</v>
      </c>
      <c r="V52" s="169" t="str">
        <f t="shared" si="5"/>
        <v/>
      </c>
      <c r="W52" s="169" t="str">
        <f t="shared" si="6"/>
        <v/>
      </c>
      <c r="X52" s="169" t="str">
        <f t="shared" si="7"/>
        <v/>
      </c>
      <c r="Y52" s="169" t="str">
        <f t="shared" si="8"/>
        <v>ü</v>
      </c>
    </row>
    <row r="53" spans="1:25" s="40" customFormat="1" ht="42.75">
      <c r="A53" s="167">
        <f t="shared" si="9"/>
        <v>46</v>
      </c>
      <c r="B53" s="167">
        <v>1</v>
      </c>
      <c r="C53" s="168"/>
      <c r="D53" s="87" t="s">
        <v>1371</v>
      </c>
      <c r="E53" s="269">
        <v>3890000</v>
      </c>
      <c r="F53" s="208" t="s">
        <v>1250</v>
      </c>
      <c r="G53" s="209">
        <v>1</v>
      </c>
      <c r="H53" s="210">
        <v>1</v>
      </c>
      <c r="I53" s="210">
        <v>1</v>
      </c>
      <c r="J53" s="210">
        <v>0</v>
      </c>
      <c r="K53" s="210">
        <v>0</v>
      </c>
      <c r="L53" s="209">
        <v>1</v>
      </c>
      <c r="M53" s="210">
        <v>1</v>
      </c>
      <c r="N53" s="211">
        <v>1</v>
      </c>
      <c r="O53" s="209">
        <v>0</v>
      </c>
      <c r="P53" s="210">
        <v>1</v>
      </c>
      <c r="Q53" s="212">
        <v>1</v>
      </c>
      <c r="R53" s="214">
        <v>1</v>
      </c>
      <c r="S53" s="212">
        <v>1</v>
      </c>
      <c r="T53" s="208">
        <v>1</v>
      </c>
      <c r="U53" s="95" t="s">
        <v>1346</v>
      </c>
      <c r="V53" s="169" t="str">
        <f t="shared" si="5"/>
        <v>ü</v>
      </c>
      <c r="W53" s="169" t="str">
        <f t="shared" si="6"/>
        <v/>
      </c>
      <c r="X53" s="169" t="str">
        <f t="shared" si="7"/>
        <v/>
      </c>
      <c r="Y53" s="169" t="str">
        <f t="shared" si="8"/>
        <v/>
      </c>
    </row>
    <row r="54" spans="1:25" s="40" customFormat="1" ht="42.75">
      <c r="A54" s="167">
        <f t="shared" si="9"/>
        <v>47</v>
      </c>
      <c r="B54" s="167">
        <v>1</v>
      </c>
      <c r="C54" s="168"/>
      <c r="D54" s="87" t="s">
        <v>1372</v>
      </c>
      <c r="E54" s="269">
        <v>2712000</v>
      </c>
      <c r="F54" s="208" t="s">
        <v>1250</v>
      </c>
      <c r="G54" s="209">
        <v>1</v>
      </c>
      <c r="H54" s="210">
        <v>1</v>
      </c>
      <c r="I54" s="210">
        <v>0</v>
      </c>
      <c r="J54" s="210">
        <v>0</v>
      </c>
      <c r="K54" s="210">
        <v>0</v>
      </c>
      <c r="L54" s="209">
        <v>1</v>
      </c>
      <c r="M54" s="210">
        <v>1</v>
      </c>
      <c r="N54" s="211">
        <v>1</v>
      </c>
      <c r="O54" s="209">
        <v>0</v>
      </c>
      <c r="P54" s="210">
        <v>1</v>
      </c>
      <c r="Q54" s="212">
        <v>1</v>
      </c>
      <c r="R54" s="214">
        <v>1</v>
      </c>
      <c r="S54" s="212">
        <v>1</v>
      </c>
      <c r="T54" s="208">
        <v>1</v>
      </c>
      <c r="U54" s="275" t="s">
        <v>1358</v>
      </c>
      <c r="V54" s="169" t="str">
        <f t="shared" si="5"/>
        <v>ü</v>
      </c>
      <c r="W54" s="169" t="str">
        <f t="shared" si="6"/>
        <v/>
      </c>
      <c r="X54" s="169" t="str">
        <f t="shared" si="7"/>
        <v/>
      </c>
      <c r="Y54" s="169" t="str">
        <f t="shared" si="8"/>
        <v/>
      </c>
    </row>
    <row r="55" spans="1:25" s="40" customFormat="1" ht="28.5">
      <c r="A55" s="167">
        <f t="shared" si="9"/>
        <v>48</v>
      </c>
      <c r="B55" s="167">
        <v>1</v>
      </c>
      <c r="C55" s="168"/>
      <c r="D55" s="87" t="s">
        <v>1373</v>
      </c>
      <c r="E55" s="269">
        <v>1972000</v>
      </c>
      <c r="F55" s="208" t="s">
        <v>1250</v>
      </c>
      <c r="G55" s="209">
        <v>1</v>
      </c>
      <c r="H55" s="210">
        <v>1</v>
      </c>
      <c r="I55" s="210">
        <v>0</v>
      </c>
      <c r="J55" s="210">
        <v>0</v>
      </c>
      <c r="K55" s="210">
        <v>0</v>
      </c>
      <c r="L55" s="209">
        <v>1</v>
      </c>
      <c r="M55" s="210">
        <v>1</v>
      </c>
      <c r="N55" s="211">
        <v>1</v>
      </c>
      <c r="O55" s="209">
        <v>0</v>
      </c>
      <c r="P55" s="210">
        <v>1</v>
      </c>
      <c r="Q55" s="212">
        <v>1</v>
      </c>
      <c r="R55" s="214">
        <v>1</v>
      </c>
      <c r="S55" s="212">
        <v>1</v>
      </c>
      <c r="T55" s="208">
        <v>1</v>
      </c>
      <c r="U55" s="95" t="s">
        <v>1346</v>
      </c>
      <c r="V55" s="169" t="str">
        <f t="shared" si="5"/>
        <v>ü</v>
      </c>
      <c r="W55" s="169" t="str">
        <f t="shared" si="6"/>
        <v/>
      </c>
      <c r="X55" s="169" t="str">
        <f t="shared" si="7"/>
        <v/>
      </c>
      <c r="Y55" s="169" t="str">
        <f t="shared" si="8"/>
        <v/>
      </c>
    </row>
    <row r="56" spans="1:25" s="40" customFormat="1" ht="14.25">
      <c r="A56" s="167">
        <f t="shared" si="9"/>
        <v>49</v>
      </c>
      <c r="B56" s="167">
        <v>1</v>
      </c>
      <c r="C56" s="168"/>
      <c r="D56" s="276" t="s">
        <v>1374</v>
      </c>
      <c r="E56" s="269">
        <v>1114000</v>
      </c>
      <c r="F56" s="208" t="s">
        <v>1250</v>
      </c>
      <c r="G56" s="209">
        <v>1</v>
      </c>
      <c r="H56" s="210">
        <v>1</v>
      </c>
      <c r="I56" s="210">
        <v>0</v>
      </c>
      <c r="J56" s="210">
        <v>0</v>
      </c>
      <c r="K56" s="210">
        <v>0</v>
      </c>
      <c r="L56" s="209">
        <v>1</v>
      </c>
      <c r="M56" s="210">
        <v>1</v>
      </c>
      <c r="N56" s="211">
        <v>1</v>
      </c>
      <c r="O56" s="209">
        <v>0</v>
      </c>
      <c r="P56" s="210">
        <v>1</v>
      </c>
      <c r="Q56" s="212">
        <v>1</v>
      </c>
      <c r="R56" s="214">
        <v>1</v>
      </c>
      <c r="S56" s="212">
        <v>1</v>
      </c>
      <c r="T56" s="208">
        <v>1</v>
      </c>
      <c r="U56" s="275" t="s">
        <v>1358</v>
      </c>
      <c r="V56" s="169" t="str">
        <f t="shared" si="5"/>
        <v>ü</v>
      </c>
      <c r="W56" s="169" t="str">
        <f t="shared" si="6"/>
        <v/>
      </c>
      <c r="X56" s="169" t="str">
        <f t="shared" si="7"/>
        <v/>
      </c>
      <c r="Y56" s="169" t="str">
        <f t="shared" si="8"/>
        <v/>
      </c>
    </row>
    <row r="57" spans="1:25" s="40" customFormat="1" ht="14.25">
      <c r="A57" s="167">
        <f t="shared" si="9"/>
        <v>50</v>
      </c>
      <c r="B57" s="167">
        <v>1</v>
      </c>
      <c r="C57" s="168"/>
      <c r="D57" s="87" t="s">
        <v>1375</v>
      </c>
      <c r="E57" s="269">
        <v>1430000</v>
      </c>
      <c r="F57" s="208" t="s">
        <v>1250</v>
      </c>
      <c r="G57" s="209">
        <v>1</v>
      </c>
      <c r="H57" s="210">
        <v>1</v>
      </c>
      <c r="I57" s="210">
        <v>0</v>
      </c>
      <c r="J57" s="210">
        <v>0</v>
      </c>
      <c r="K57" s="210">
        <v>0</v>
      </c>
      <c r="L57" s="209">
        <v>1</v>
      </c>
      <c r="M57" s="210">
        <v>1</v>
      </c>
      <c r="N57" s="211">
        <v>1</v>
      </c>
      <c r="O57" s="209">
        <v>0</v>
      </c>
      <c r="P57" s="210">
        <v>1</v>
      </c>
      <c r="Q57" s="212">
        <v>1</v>
      </c>
      <c r="R57" s="214">
        <v>1</v>
      </c>
      <c r="S57" s="212">
        <v>1</v>
      </c>
      <c r="T57" s="208">
        <v>1</v>
      </c>
      <c r="U57" s="275" t="s">
        <v>1358</v>
      </c>
      <c r="V57" s="169" t="str">
        <f t="shared" si="5"/>
        <v>ü</v>
      </c>
      <c r="W57" s="169" t="str">
        <f t="shared" si="6"/>
        <v/>
      </c>
      <c r="X57" s="169" t="str">
        <f t="shared" si="7"/>
        <v/>
      </c>
      <c r="Y57" s="169" t="str">
        <f t="shared" si="8"/>
        <v/>
      </c>
    </row>
    <row r="58" spans="1:25" s="40" customFormat="1" ht="28.5">
      <c r="A58" s="167">
        <f t="shared" si="9"/>
        <v>51</v>
      </c>
      <c r="B58" s="167">
        <v>1</v>
      </c>
      <c r="C58" s="168"/>
      <c r="D58" s="87" t="s">
        <v>1441</v>
      </c>
      <c r="E58" s="269">
        <v>1750000</v>
      </c>
      <c r="F58" s="208" t="s">
        <v>1250</v>
      </c>
      <c r="G58" s="209">
        <v>1</v>
      </c>
      <c r="H58" s="210">
        <v>1</v>
      </c>
      <c r="I58" s="210">
        <v>1</v>
      </c>
      <c r="J58" s="210">
        <v>0</v>
      </c>
      <c r="K58" s="210">
        <v>0</v>
      </c>
      <c r="L58" s="209">
        <v>1</v>
      </c>
      <c r="M58" s="210">
        <v>1</v>
      </c>
      <c r="N58" s="211">
        <v>1</v>
      </c>
      <c r="O58" s="209">
        <v>0</v>
      </c>
      <c r="P58" s="210">
        <v>1</v>
      </c>
      <c r="Q58" s="212">
        <v>1</v>
      </c>
      <c r="R58" s="214">
        <v>1</v>
      </c>
      <c r="S58" s="212">
        <v>1</v>
      </c>
      <c r="T58" s="208">
        <v>1</v>
      </c>
      <c r="U58" s="95" t="s">
        <v>1346</v>
      </c>
      <c r="V58" s="169" t="str">
        <f t="shared" si="5"/>
        <v>ü</v>
      </c>
      <c r="W58" s="169" t="str">
        <f t="shared" si="6"/>
        <v/>
      </c>
      <c r="X58" s="169" t="str">
        <f t="shared" si="7"/>
        <v/>
      </c>
      <c r="Y58" s="169" t="str">
        <f t="shared" si="8"/>
        <v/>
      </c>
    </row>
    <row r="59" spans="1:25" s="40" customFormat="1" ht="28.5">
      <c r="A59" s="167">
        <f t="shared" si="9"/>
        <v>52</v>
      </c>
      <c r="B59" s="167">
        <v>1</v>
      </c>
      <c r="C59" s="168"/>
      <c r="D59" s="87" t="s">
        <v>1071</v>
      </c>
      <c r="E59" s="269">
        <v>200000</v>
      </c>
      <c r="F59" s="208" t="s">
        <v>1341</v>
      </c>
      <c r="G59" s="209">
        <v>1</v>
      </c>
      <c r="H59" s="210">
        <v>1</v>
      </c>
      <c r="I59" s="210">
        <v>1</v>
      </c>
      <c r="J59" s="210">
        <v>0</v>
      </c>
      <c r="K59" s="210">
        <v>0</v>
      </c>
      <c r="L59" s="209">
        <v>1</v>
      </c>
      <c r="M59" s="210">
        <v>1</v>
      </c>
      <c r="N59" s="211">
        <v>1</v>
      </c>
      <c r="O59" s="209">
        <v>0</v>
      </c>
      <c r="P59" s="210">
        <v>1</v>
      </c>
      <c r="Q59" s="212">
        <v>1</v>
      </c>
      <c r="R59" s="214">
        <v>1</v>
      </c>
      <c r="S59" s="270">
        <v>1</v>
      </c>
      <c r="T59" s="208">
        <v>0</v>
      </c>
      <c r="U59" s="95" t="s">
        <v>1342</v>
      </c>
      <c r="V59" s="169" t="str">
        <f t="shared" si="5"/>
        <v/>
      </c>
      <c r="W59" s="169" t="str">
        <f t="shared" si="6"/>
        <v/>
      </c>
      <c r="X59" s="169" t="str">
        <f t="shared" si="7"/>
        <v>ü</v>
      </c>
      <c r="Y59" s="169" t="str">
        <f t="shared" si="8"/>
        <v/>
      </c>
    </row>
    <row r="60" spans="1:25" s="40" customFormat="1" ht="28.5">
      <c r="A60" s="167">
        <f t="shared" si="9"/>
        <v>53</v>
      </c>
      <c r="B60" s="167">
        <v>1</v>
      </c>
      <c r="C60" s="168"/>
      <c r="D60" s="87" t="s">
        <v>1072</v>
      </c>
      <c r="E60" s="269">
        <v>1000000</v>
      </c>
      <c r="F60" s="208" t="s">
        <v>1250</v>
      </c>
      <c r="G60" s="209">
        <v>1</v>
      </c>
      <c r="H60" s="210">
        <v>1</v>
      </c>
      <c r="I60" s="210">
        <v>1</v>
      </c>
      <c r="J60" s="210">
        <v>0</v>
      </c>
      <c r="K60" s="210">
        <v>0</v>
      </c>
      <c r="L60" s="209">
        <v>1</v>
      </c>
      <c r="M60" s="210">
        <v>1</v>
      </c>
      <c r="N60" s="211">
        <v>1</v>
      </c>
      <c r="O60" s="209">
        <v>0</v>
      </c>
      <c r="P60" s="210">
        <v>1</v>
      </c>
      <c r="Q60" s="212">
        <v>1</v>
      </c>
      <c r="R60" s="214">
        <v>1</v>
      </c>
      <c r="S60" s="212">
        <v>1</v>
      </c>
      <c r="T60" s="208">
        <v>1</v>
      </c>
      <c r="U60" s="95" t="s">
        <v>1359</v>
      </c>
      <c r="V60" s="169" t="str">
        <f t="shared" si="5"/>
        <v>ü</v>
      </c>
      <c r="W60" s="169" t="str">
        <f t="shared" si="6"/>
        <v/>
      </c>
      <c r="X60" s="169" t="str">
        <f t="shared" si="7"/>
        <v/>
      </c>
      <c r="Y60" s="169" t="str">
        <f t="shared" si="8"/>
        <v/>
      </c>
    </row>
    <row r="61" spans="1:25" s="40" customFormat="1" ht="28.5">
      <c r="A61" s="167">
        <f t="shared" si="9"/>
        <v>54</v>
      </c>
      <c r="B61" s="167">
        <v>1</v>
      </c>
      <c r="C61" s="168"/>
      <c r="D61" s="87" t="s">
        <v>1073</v>
      </c>
      <c r="E61" s="269">
        <v>240000</v>
      </c>
      <c r="F61" s="208" t="s">
        <v>1341</v>
      </c>
      <c r="G61" s="209">
        <v>1</v>
      </c>
      <c r="H61" s="210">
        <v>1</v>
      </c>
      <c r="I61" s="210">
        <v>1</v>
      </c>
      <c r="J61" s="210">
        <v>0</v>
      </c>
      <c r="K61" s="210">
        <v>0</v>
      </c>
      <c r="L61" s="209">
        <v>1</v>
      </c>
      <c r="M61" s="210">
        <v>1</v>
      </c>
      <c r="N61" s="211">
        <v>1</v>
      </c>
      <c r="O61" s="209">
        <v>0</v>
      </c>
      <c r="P61" s="210">
        <v>1</v>
      </c>
      <c r="Q61" s="212">
        <v>1</v>
      </c>
      <c r="R61" s="214">
        <v>1</v>
      </c>
      <c r="S61" s="270">
        <v>1</v>
      </c>
      <c r="T61" s="208">
        <v>0</v>
      </c>
      <c r="U61" s="95" t="s">
        <v>1342</v>
      </c>
      <c r="V61" s="169" t="str">
        <f t="shared" si="5"/>
        <v/>
      </c>
      <c r="W61" s="169" t="str">
        <f t="shared" si="6"/>
        <v/>
      </c>
      <c r="X61" s="169" t="str">
        <f t="shared" si="7"/>
        <v>ü</v>
      </c>
      <c r="Y61" s="169" t="str">
        <f t="shared" si="8"/>
        <v/>
      </c>
    </row>
    <row r="62" spans="1:25" s="40" customFormat="1" ht="14.25">
      <c r="A62" s="167">
        <f t="shared" si="9"/>
        <v>55</v>
      </c>
      <c r="B62" s="167">
        <v>1</v>
      </c>
      <c r="C62" s="168"/>
      <c r="D62" s="170" t="s">
        <v>1074</v>
      </c>
      <c r="E62" s="271">
        <v>2500000</v>
      </c>
      <c r="F62" s="239" t="s">
        <v>1249</v>
      </c>
      <c r="G62" s="241">
        <v>0</v>
      </c>
      <c r="H62" s="241">
        <v>0</v>
      </c>
      <c r="I62" s="241">
        <v>0</v>
      </c>
      <c r="J62" s="241">
        <v>0</v>
      </c>
      <c r="K62" s="243">
        <v>0</v>
      </c>
      <c r="L62" s="272">
        <v>0</v>
      </c>
      <c r="M62" s="241">
        <v>0</v>
      </c>
      <c r="N62" s="243">
        <v>0</v>
      </c>
      <c r="O62" s="272">
        <v>0</v>
      </c>
      <c r="P62" s="241">
        <v>0</v>
      </c>
      <c r="Q62" s="243">
        <v>0</v>
      </c>
      <c r="R62" s="272">
        <v>0</v>
      </c>
      <c r="S62" s="243">
        <v>0</v>
      </c>
      <c r="T62" s="239">
        <v>0</v>
      </c>
      <c r="U62" s="273" t="s">
        <v>862</v>
      </c>
      <c r="V62" s="169" t="str">
        <f t="shared" si="5"/>
        <v/>
      </c>
      <c r="W62" s="169" t="str">
        <f t="shared" si="6"/>
        <v/>
      </c>
      <c r="X62" s="169" t="str">
        <f t="shared" si="7"/>
        <v/>
      </c>
      <c r="Y62" s="169" t="str">
        <f t="shared" si="8"/>
        <v>ü</v>
      </c>
    </row>
    <row r="63" spans="1:25" s="40" customFormat="1" ht="28.5">
      <c r="A63" s="167">
        <f t="shared" si="9"/>
        <v>56</v>
      </c>
      <c r="B63" s="167">
        <v>1</v>
      </c>
      <c r="C63" s="168"/>
      <c r="D63" s="87" t="s">
        <v>1075</v>
      </c>
      <c r="E63" s="269">
        <v>3000000</v>
      </c>
      <c r="F63" s="208" t="s">
        <v>1250</v>
      </c>
      <c r="G63" s="209">
        <v>1</v>
      </c>
      <c r="H63" s="210">
        <v>1</v>
      </c>
      <c r="I63" s="210">
        <v>1</v>
      </c>
      <c r="J63" s="210">
        <v>0</v>
      </c>
      <c r="K63" s="210">
        <v>0</v>
      </c>
      <c r="L63" s="209">
        <v>1</v>
      </c>
      <c r="M63" s="210">
        <v>1</v>
      </c>
      <c r="N63" s="211">
        <v>1</v>
      </c>
      <c r="O63" s="209">
        <v>0</v>
      </c>
      <c r="P63" s="210">
        <v>1</v>
      </c>
      <c r="Q63" s="212">
        <v>1</v>
      </c>
      <c r="R63" s="214">
        <v>1</v>
      </c>
      <c r="S63" s="212">
        <v>1</v>
      </c>
      <c r="T63" s="208">
        <v>1</v>
      </c>
      <c r="U63" s="95" t="s">
        <v>1346</v>
      </c>
      <c r="V63" s="169" t="str">
        <f t="shared" si="5"/>
        <v>ü</v>
      </c>
      <c r="W63" s="169" t="str">
        <f t="shared" si="6"/>
        <v/>
      </c>
      <c r="X63" s="169" t="str">
        <f t="shared" si="7"/>
        <v/>
      </c>
      <c r="Y63" s="169" t="str">
        <f t="shared" si="8"/>
        <v/>
      </c>
    </row>
    <row r="64" spans="1:25" s="40" customFormat="1" ht="42.75">
      <c r="A64" s="167">
        <f t="shared" si="9"/>
        <v>57</v>
      </c>
      <c r="B64" s="167">
        <v>1</v>
      </c>
      <c r="C64" s="168"/>
      <c r="D64" s="87" t="s">
        <v>1076</v>
      </c>
      <c r="E64" s="269">
        <v>2490000</v>
      </c>
      <c r="F64" s="208" t="s">
        <v>1250</v>
      </c>
      <c r="G64" s="209">
        <v>1</v>
      </c>
      <c r="H64" s="210">
        <v>1</v>
      </c>
      <c r="I64" s="210">
        <v>1</v>
      </c>
      <c r="J64" s="210">
        <v>0</v>
      </c>
      <c r="K64" s="210">
        <v>0</v>
      </c>
      <c r="L64" s="209">
        <v>1</v>
      </c>
      <c r="M64" s="210">
        <v>1</v>
      </c>
      <c r="N64" s="211">
        <v>1</v>
      </c>
      <c r="O64" s="209">
        <v>0</v>
      </c>
      <c r="P64" s="210">
        <v>1</v>
      </c>
      <c r="Q64" s="212">
        <v>1</v>
      </c>
      <c r="R64" s="214">
        <v>1</v>
      </c>
      <c r="S64" s="270">
        <v>1</v>
      </c>
      <c r="T64" s="208">
        <v>1</v>
      </c>
      <c r="U64" s="95" t="s">
        <v>307</v>
      </c>
      <c r="V64" s="169" t="str">
        <f t="shared" si="5"/>
        <v>ü</v>
      </c>
      <c r="W64" s="169" t="str">
        <f t="shared" si="6"/>
        <v/>
      </c>
      <c r="X64" s="169" t="str">
        <f t="shared" si="7"/>
        <v/>
      </c>
      <c r="Y64" s="169" t="str">
        <f t="shared" si="8"/>
        <v/>
      </c>
    </row>
    <row r="65" spans="1:25" s="40" customFormat="1" ht="28.5">
      <c r="A65" s="167">
        <f t="shared" si="9"/>
        <v>58</v>
      </c>
      <c r="B65" s="167">
        <v>1</v>
      </c>
      <c r="C65" s="168"/>
      <c r="D65" s="87" t="s">
        <v>1077</v>
      </c>
      <c r="E65" s="269">
        <v>2200000</v>
      </c>
      <c r="F65" s="208" t="s">
        <v>1250</v>
      </c>
      <c r="G65" s="209">
        <v>1</v>
      </c>
      <c r="H65" s="210">
        <v>1</v>
      </c>
      <c r="I65" s="210">
        <v>1</v>
      </c>
      <c r="J65" s="210">
        <v>0</v>
      </c>
      <c r="K65" s="210">
        <v>0</v>
      </c>
      <c r="L65" s="209">
        <v>1</v>
      </c>
      <c r="M65" s="210">
        <v>1</v>
      </c>
      <c r="N65" s="211">
        <v>1</v>
      </c>
      <c r="O65" s="209">
        <v>0</v>
      </c>
      <c r="P65" s="210">
        <v>1</v>
      </c>
      <c r="Q65" s="212">
        <v>1</v>
      </c>
      <c r="R65" s="214">
        <v>1</v>
      </c>
      <c r="S65" s="270">
        <v>1</v>
      </c>
      <c r="T65" s="208">
        <v>1</v>
      </c>
      <c r="U65" s="95" t="s">
        <v>1346</v>
      </c>
      <c r="V65" s="169" t="str">
        <f t="shared" si="5"/>
        <v>ü</v>
      </c>
      <c r="W65" s="169" t="str">
        <f t="shared" si="6"/>
        <v/>
      </c>
      <c r="X65" s="169" t="str">
        <f t="shared" si="7"/>
        <v/>
      </c>
      <c r="Y65" s="169" t="str">
        <f t="shared" si="8"/>
        <v/>
      </c>
    </row>
    <row r="66" spans="1:25" s="40" customFormat="1" ht="28.5">
      <c r="A66" s="167">
        <f t="shared" si="9"/>
        <v>59</v>
      </c>
      <c r="B66" s="167">
        <v>1</v>
      </c>
      <c r="C66" s="168"/>
      <c r="D66" s="87" t="s">
        <v>1078</v>
      </c>
      <c r="E66" s="269">
        <v>150000</v>
      </c>
      <c r="F66" s="208" t="s">
        <v>1341</v>
      </c>
      <c r="G66" s="209">
        <v>1</v>
      </c>
      <c r="H66" s="210">
        <v>1</v>
      </c>
      <c r="I66" s="210">
        <v>1</v>
      </c>
      <c r="J66" s="210">
        <v>0</v>
      </c>
      <c r="K66" s="210">
        <v>0</v>
      </c>
      <c r="L66" s="209">
        <v>1</v>
      </c>
      <c r="M66" s="210">
        <v>1</v>
      </c>
      <c r="N66" s="211">
        <v>1</v>
      </c>
      <c r="O66" s="209">
        <v>0</v>
      </c>
      <c r="P66" s="210">
        <v>1</v>
      </c>
      <c r="Q66" s="212">
        <v>1</v>
      </c>
      <c r="R66" s="214">
        <v>1</v>
      </c>
      <c r="S66" s="270">
        <v>1</v>
      </c>
      <c r="T66" s="208">
        <v>1</v>
      </c>
      <c r="U66" s="95" t="s">
        <v>1342</v>
      </c>
      <c r="V66" s="169" t="str">
        <f t="shared" si="5"/>
        <v/>
      </c>
      <c r="W66" s="169" t="str">
        <f t="shared" si="6"/>
        <v/>
      </c>
      <c r="X66" s="169" t="str">
        <f t="shared" si="7"/>
        <v>ü</v>
      </c>
      <c r="Y66" s="169" t="str">
        <f t="shared" si="8"/>
        <v/>
      </c>
    </row>
    <row r="67" spans="1:25" s="40" customFormat="1" ht="28.5">
      <c r="A67" s="167">
        <f t="shared" si="9"/>
        <v>60</v>
      </c>
      <c r="B67" s="167">
        <v>1</v>
      </c>
      <c r="C67" s="168"/>
      <c r="D67" s="87" t="s">
        <v>1079</v>
      </c>
      <c r="E67" s="269">
        <v>500000</v>
      </c>
      <c r="F67" s="208" t="s">
        <v>1250</v>
      </c>
      <c r="G67" s="209">
        <v>1</v>
      </c>
      <c r="H67" s="210">
        <v>1</v>
      </c>
      <c r="I67" s="210">
        <v>1</v>
      </c>
      <c r="J67" s="210">
        <v>0</v>
      </c>
      <c r="K67" s="210">
        <v>0</v>
      </c>
      <c r="L67" s="209">
        <v>1</v>
      </c>
      <c r="M67" s="210">
        <v>1</v>
      </c>
      <c r="N67" s="211">
        <v>1</v>
      </c>
      <c r="O67" s="209">
        <v>0</v>
      </c>
      <c r="P67" s="210">
        <v>1</v>
      </c>
      <c r="Q67" s="212">
        <v>1</v>
      </c>
      <c r="R67" s="214">
        <v>1</v>
      </c>
      <c r="S67" s="270">
        <v>1</v>
      </c>
      <c r="T67" s="208">
        <v>1</v>
      </c>
      <c r="U67" s="95" t="s">
        <v>1346</v>
      </c>
      <c r="V67" s="169" t="str">
        <f t="shared" si="5"/>
        <v>ü</v>
      </c>
      <c r="W67" s="169" t="str">
        <f t="shared" si="6"/>
        <v/>
      </c>
      <c r="X67" s="169" t="str">
        <f t="shared" si="7"/>
        <v/>
      </c>
      <c r="Y67" s="169" t="str">
        <f t="shared" si="8"/>
        <v/>
      </c>
    </row>
    <row r="68" spans="1:25" s="40" customFormat="1" ht="28.5">
      <c r="A68" s="167">
        <f t="shared" si="9"/>
        <v>61</v>
      </c>
      <c r="B68" s="167">
        <v>1</v>
      </c>
      <c r="C68" s="168"/>
      <c r="D68" s="87" t="s">
        <v>1080</v>
      </c>
      <c r="E68" s="269">
        <v>1313000</v>
      </c>
      <c r="F68" s="208" t="s">
        <v>1250</v>
      </c>
      <c r="G68" s="209">
        <v>1</v>
      </c>
      <c r="H68" s="210">
        <v>1</v>
      </c>
      <c r="I68" s="210">
        <v>1</v>
      </c>
      <c r="J68" s="210">
        <v>0</v>
      </c>
      <c r="K68" s="210">
        <v>0</v>
      </c>
      <c r="L68" s="209">
        <v>1</v>
      </c>
      <c r="M68" s="210">
        <v>1</v>
      </c>
      <c r="N68" s="211">
        <v>1</v>
      </c>
      <c r="O68" s="209">
        <v>0</v>
      </c>
      <c r="P68" s="210">
        <v>1</v>
      </c>
      <c r="Q68" s="212">
        <v>1</v>
      </c>
      <c r="R68" s="214">
        <v>1</v>
      </c>
      <c r="S68" s="270">
        <v>1</v>
      </c>
      <c r="T68" s="208">
        <v>1</v>
      </c>
      <c r="U68" s="95" t="s">
        <v>1346</v>
      </c>
      <c r="V68" s="169" t="str">
        <f t="shared" si="5"/>
        <v>ü</v>
      </c>
      <c r="W68" s="169" t="str">
        <f t="shared" si="6"/>
        <v/>
      </c>
      <c r="X68" s="169" t="str">
        <f t="shared" si="7"/>
        <v/>
      </c>
      <c r="Y68" s="169" t="str">
        <f t="shared" si="8"/>
        <v/>
      </c>
    </row>
    <row r="69" spans="1:25" s="40" customFormat="1" ht="28.5">
      <c r="A69" s="167">
        <f t="shared" si="9"/>
        <v>62</v>
      </c>
      <c r="B69" s="167">
        <v>1</v>
      </c>
      <c r="C69" s="168"/>
      <c r="D69" s="87" t="s">
        <v>1081</v>
      </c>
      <c r="E69" s="269">
        <v>1914000</v>
      </c>
      <c r="F69" s="208" t="s">
        <v>1250</v>
      </c>
      <c r="G69" s="209">
        <v>1</v>
      </c>
      <c r="H69" s="210">
        <v>1</v>
      </c>
      <c r="I69" s="210">
        <v>1</v>
      </c>
      <c r="J69" s="210">
        <v>0</v>
      </c>
      <c r="K69" s="210">
        <v>0</v>
      </c>
      <c r="L69" s="209">
        <v>1</v>
      </c>
      <c r="M69" s="210">
        <v>1</v>
      </c>
      <c r="N69" s="211">
        <v>1</v>
      </c>
      <c r="O69" s="209">
        <v>0</v>
      </c>
      <c r="P69" s="210">
        <v>1</v>
      </c>
      <c r="Q69" s="212">
        <v>1</v>
      </c>
      <c r="R69" s="214">
        <v>1</v>
      </c>
      <c r="S69" s="212">
        <v>1</v>
      </c>
      <c r="T69" s="208">
        <v>1</v>
      </c>
      <c r="U69" s="95" t="s">
        <v>1346</v>
      </c>
      <c r="V69" s="169" t="str">
        <f t="shared" si="5"/>
        <v>ü</v>
      </c>
      <c r="W69" s="169" t="str">
        <f t="shared" si="6"/>
        <v/>
      </c>
      <c r="X69" s="169" t="str">
        <f t="shared" si="7"/>
        <v/>
      </c>
      <c r="Y69" s="169" t="str">
        <f t="shared" si="8"/>
        <v/>
      </c>
    </row>
    <row r="70" spans="1:25" s="40" customFormat="1" ht="28.5">
      <c r="A70" s="167">
        <f t="shared" si="9"/>
        <v>63</v>
      </c>
      <c r="B70" s="167">
        <v>1</v>
      </c>
      <c r="C70" s="168"/>
      <c r="D70" s="87" t="s">
        <v>1082</v>
      </c>
      <c r="E70" s="269">
        <v>1658000</v>
      </c>
      <c r="F70" s="208" t="s">
        <v>1250</v>
      </c>
      <c r="G70" s="209">
        <v>1</v>
      </c>
      <c r="H70" s="210">
        <v>1</v>
      </c>
      <c r="I70" s="210">
        <v>1</v>
      </c>
      <c r="J70" s="210">
        <v>0</v>
      </c>
      <c r="K70" s="210">
        <v>0</v>
      </c>
      <c r="L70" s="209">
        <v>1</v>
      </c>
      <c r="M70" s="210">
        <v>1</v>
      </c>
      <c r="N70" s="211">
        <v>1</v>
      </c>
      <c r="O70" s="209">
        <v>0</v>
      </c>
      <c r="P70" s="210">
        <v>1</v>
      </c>
      <c r="Q70" s="212">
        <v>1</v>
      </c>
      <c r="R70" s="214">
        <v>1</v>
      </c>
      <c r="S70" s="212">
        <v>1</v>
      </c>
      <c r="T70" s="208">
        <v>1</v>
      </c>
      <c r="U70" s="95" t="s">
        <v>1346</v>
      </c>
      <c r="V70" s="169" t="str">
        <f t="shared" si="5"/>
        <v>ü</v>
      </c>
      <c r="W70" s="169" t="str">
        <f t="shared" si="6"/>
        <v/>
      </c>
      <c r="X70" s="169" t="str">
        <f t="shared" si="7"/>
        <v/>
      </c>
      <c r="Y70" s="169" t="str">
        <f t="shared" si="8"/>
        <v/>
      </c>
    </row>
    <row r="71" spans="1:25" s="40" customFormat="1" ht="28.5">
      <c r="A71" s="167">
        <f t="shared" si="9"/>
        <v>64</v>
      </c>
      <c r="B71" s="167">
        <v>1</v>
      </c>
      <c r="C71" s="168"/>
      <c r="D71" s="87" t="s">
        <v>1083</v>
      </c>
      <c r="E71" s="269">
        <v>4003134</v>
      </c>
      <c r="F71" s="208" t="s">
        <v>1250</v>
      </c>
      <c r="G71" s="209">
        <v>1</v>
      </c>
      <c r="H71" s="210">
        <v>1</v>
      </c>
      <c r="I71" s="210">
        <v>1</v>
      </c>
      <c r="J71" s="210">
        <v>0</v>
      </c>
      <c r="K71" s="210">
        <v>0</v>
      </c>
      <c r="L71" s="209">
        <v>1</v>
      </c>
      <c r="M71" s="210">
        <v>1</v>
      </c>
      <c r="N71" s="211">
        <v>1</v>
      </c>
      <c r="O71" s="209">
        <v>0</v>
      </c>
      <c r="P71" s="210">
        <v>1</v>
      </c>
      <c r="Q71" s="212">
        <v>1</v>
      </c>
      <c r="R71" s="214">
        <v>1</v>
      </c>
      <c r="S71" s="212">
        <v>1</v>
      </c>
      <c r="T71" s="208">
        <v>1</v>
      </c>
      <c r="U71" s="95" t="s">
        <v>1346</v>
      </c>
      <c r="V71" s="169" t="str">
        <f t="shared" si="5"/>
        <v>ü</v>
      </c>
      <c r="W71" s="169" t="str">
        <f t="shared" si="6"/>
        <v/>
      </c>
      <c r="X71" s="169" t="str">
        <f t="shared" si="7"/>
        <v/>
      </c>
      <c r="Y71" s="169" t="str">
        <f t="shared" si="8"/>
        <v/>
      </c>
    </row>
    <row r="72" spans="1:25" s="40" customFormat="1" ht="42.75">
      <c r="A72" s="167">
        <f t="shared" si="9"/>
        <v>65</v>
      </c>
      <c r="B72" s="167">
        <v>1</v>
      </c>
      <c r="C72" s="168"/>
      <c r="D72" s="87" t="s">
        <v>1084</v>
      </c>
      <c r="E72" s="269">
        <v>1850000</v>
      </c>
      <c r="F72" s="208" t="s">
        <v>1250</v>
      </c>
      <c r="G72" s="209">
        <v>1</v>
      </c>
      <c r="H72" s="210">
        <v>1</v>
      </c>
      <c r="I72" s="210">
        <v>1</v>
      </c>
      <c r="J72" s="210">
        <v>0</v>
      </c>
      <c r="K72" s="210">
        <v>0</v>
      </c>
      <c r="L72" s="209">
        <v>1</v>
      </c>
      <c r="M72" s="210">
        <v>1</v>
      </c>
      <c r="N72" s="211">
        <v>1</v>
      </c>
      <c r="O72" s="209">
        <v>0</v>
      </c>
      <c r="P72" s="210">
        <v>1</v>
      </c>
      <c r="Q72" s="212">
        <v>1</v>
      </c>
      <c r="R72" s="214">
        <v>1</v>
      </c>
      <c r="S72" s="212">
        <v>1</v>
      </c>
      <c r="T72" s="208">
        <v>1</v>
      </c>
      <c r="U72" s="95" t="s">
        <v>1346</v>
      </c>
      <c r="V72" s="169" t="str">
        <f t="shared" ref="V72:V103" si="10">IF($F72="Y",$Z$4,"")</f>
        <v>ü</v>
      </c>
      <c r="W72" s="169" t="str">
        <f t="shared" ref="W72:W103" si="11">IF(F72="F",$Z$4,"")</f>
        <v/>
      </c>
      <c r="X72" s="169" t="str">
        <f t="shared" ref="X72:X103" si="12">IF(F72="L",$Z$4,"")</f>
        <v/>
      </c>
      <c r="Y72" s="169" t="str">
        <f t="shared" ref="Y72:Y103" si="13">IF(F72="N",$Z$4,"")</f>
        <v/>
      </c>
    </row>
    <row r="73" spans="1:25" s="40" customFormat="1" ht="28.5">
      <c r="A73" s="167">
        <f t="shared" ref="A73:A104" si="14">A72+1</f>
        <v>66</v>
      </c>
      <c r="B73" s="167">
        <v>1</v>
      </c>
      <c r="C73" s="168"/>
      <c r="D73" s="87" t="s">
        <v>1085</v>
      </c>
      <c r="E73" s="269">
        <v>1070000</v>
      </c>
      <c r="F73" s="208" t="s">
        <v>1250</v>
      </c>
      <c r="G73" s="209">
        <v>1</v>
      </c>
      <c r="H73" s="210">
        <v>1</v>
      </c>
      <c r="I73" s="210">
        <v>1</v>
      </c>
      <c r="J73" s="210">
        <v>0</v>
      </c>
      <c r="K73" s="210">
        <v>0</v>
      </c>
      <c r="L73" s="209">
        <v>1</v>
      </c>
      <c r="M73" s="210">
        <v>1</v>
      </c>
      <c r="N73" s="211">
        <v>1</v>
      </c>
      <c r="O73" s="209">
        <v>0</v>
      </c>
      <c r="P73" s="210">
        <v>1</v>
      </c>
      <c r="Q73" s="212">
        <v>1</v>
      </c>
      <c r="R73" s="214">
        <v>1</v>
      </c>
      <c r="S73" s="212">
        <v>1</v>
      </c>
      <c r="T73" s="208">
        <v>1</v>
      </c>
      <c r="U73" s="95" t="s">
        <v>1346</v>
      </c>
      <c r="V73" s="169" t="str">
        <f t="shared" si="10"/>
        <v>ü</v>
      </c>
      <c r="W73" s="169" t="str">
        <f t="shared" si="11"/>
        <v/>
      </c>
      <c r="X73" s="169" t="str">
        <f t="shared" si="12"/>
        <v/>
      </c>
      <c r="Y73" s="169" t="str">
        <f t="shared" si="13"/>
        <v/>
      </c>
    </row>
    <row r="74" spans="1:25" s="40" customFormat="1" ht="28.5">
      <c r="A74" s="167">
        <f t="shared" si="14"/>
        <v>67</v>
      </c>
      <c r="B74" s="167">
        <v>1</v>
      </c>
      <c r="C74" s="168"/>
      <c r="D74" s="87" t="s">
        <v>1086</v>
      </c>
      <c r="E74" s="269">
        <v>1850000</v>
      </c>
      <c r="F74" s="208" t="s">
        <v>1250</v>
      </c>
      <c r="G74" s="209">
        <v>1</v>
      </c>
      <c r="H74" s="210">
        <v>1</v>
      </c>
      <c r="I74" s="210">
        <v>1</v>
      </c>
      <c r="J74" s="210">
        <v>0</v>
      </c>
      <c r="K74" s="210">
        <v>0</v>
      </c>
      <c r="L74" s="209">
        <v>1</v>
      </c>
      <c r="M74" s="210">
        <v>1</v>
      </c>
      <c r="N74" s="211">
        <v>1</v>
      </c>
      <c r="O74" s="209">
        <v>0</v>
      </c>
      <c r="P74" s="210">
        <v>1</v>
      </c>
      <c r="Q74" s="212">
        <v>1</v>
      </c>
      <c r="R74" s="214">
        <v>1</v>
      </c>
      <c r="S74" s="212">
        <v>1</v>
      </c>
      <c r="T74" s="208">
        <v>1</v>
      </c>
      <c r="U74" s="95" t="s">
        <v>1346</v>
      </c>
      <c r="V74" s="169" t="str">
        <f t="shared" si="10"/>
        <v>ü</v>
      </c>
      <c r="W74" s="169" t="str">
        <f t="shared" si="11"/>
        <v/>
      </c>
      <c r="X74" s="169" t="str">
        <f t="shared" si="12"/>
        <v/>
      </c>
      <c r="Y74" s="169" t="str">
        <f t="shared" si="13"/>
        <v/>
      </c>
    </row>
    <row r="75" spans="1:25" s="40" customFormat="1" ht="28.5">
      <c r="A75" s="167">
        <f t="shared" si="14"/>
        <v>68</v>
      </c>
      <c r="B75" s="167">
        <v>1</v>
      </c>
      <c r="C75" s="168"/>
      <c r="D75" s="87" t="s">
        <v>1087</v>
      </c>
      <c r="E75" s="269">
        <v>11112000</v>
      </c>
      <c r="F75" s="208" t="s">
        <v>1248</v>
      </c>
      <c r="G75" s="209">
        <v>1</v>
      </c>
      <c r="H75" s="210">
        <v>1</v>
      </c>
      <c r="I75" s="210">
        <v>0</v>
      </c>
      <c r="J75" s="210">
        <v>0</v>
      </c>
      <c r="K75" s="211">
        <v>0</v>
      </c>
      <c r="L75" s="209">
        <v>1</v>
      </c>
      <c r="M75" s="210">
        <v>1</v>
      </c>
      <c r="N75" s="211">
        <v>1</v>
      </c>
      <c r="O75" s="209">
        <v>0</v>
      </c>
      <c r="P75" s="210">
        <v>1</v>
      </c>
      <c r="Q75" s="211">
        <v>1</v>
      </c>
      <c r="R75" s="209">
        <v>1</v>
      </c>
      <c r="S75" s="212">
        <v>1</v>
      </c>
      <c r="T75" s="208">
        <v>1</v>
      </c>
      <c r="U75" s="95" t="s">
        <v>1651</v>
      </c>
      <c r="V75" s="169" t="str">
        <f t="shared" si="10"/>
        <v/>
      </c>
      <c r="W75" s="169" t="str">
        <f t="shared" si="11"/>
        <v>ü</v>
      </c>
      <c r="X75" s="169" t="str">
        <f t="shared" si="12"/>
        <v/>
      </c>
      <c r="Y75" s="169" t="str">
        <f t="shared" si="13"/>
        <v/>
      </c>
    </row>
    <row r="76" spans="1:25" s="40" customFormat="1" ht="28.5">
      <c r="A76" s="167">
        <f t="shared" si="14"/>
        <v>69</v>
      </c>
      <c r="B76" s="167">
        <v>1</v>
      </c>
      <c r="C76" s="168"/>
      <c r="D76" s="87" t="s">
        <v>1088</v>
      </c>
      <c r="E76" s="269">
        <v>10000000</v>
      </c>
      <c r="F76" s="208" t="s">
        <v>1250</v>
      </c>
      <c r="G76" s="209">
        <v>1</v>
      </c>
      <c r="H76" s="210">
        <v>1</v>
      </c>
      <c r="I76" s="210">
        <v>0</v>
      </c>
      <c r="J76" s="210">
        <v>0</v>
      </c>
      <c r="K76" s="210">
        <v>0</v>
      </c>
      <c r="L76" s="209">
        <v>1</v>
      </c>
      <c r="M76" s="210">
        <v>1</v>
      </c>
      <c r="N76" s="211">
        <v>1</v>
      </c>
      <c r="O76" s="209">
        <v>0</v>
      </c>
      <c r="P76" s="210">
        <v>1</v>
      </c>
      <c r="Q76" s="212">
        <v>1</v>
      </c>
      <c r="R76" s="214">
        <v>1</v>
      </c>
      <c r="S76" s="212">
        <v>1</v>
      </c>
      <c r="T76" s="208">
        <v>1</v>
      </c>
      <c r="U76" s="277" t="s">
        <v>1340</v>
      </c>
      <c r="V76" s="169" t="str">
        <f t="shared" si="10"/>
        <v>ü</v>
      </c>
      <c r="W76" s="169" t="str">
        <f t="shared" si="11"/>
        <v/>
      </c>
      <c r="X76" s="169" t="str">
        <f t="shared" si="12"/>
        <v/>
      </c>
      <c r="Y76" s="169" t="str">
        <f t="shared" si="13"/>
        <v/>
      </c>
    </row>
    <row r="77" spans="1:25" s="40" customFormat="1" ht="28.5">
      <c r="A77" s="167">
        <f t="shared" si="14"/>
        <v>70</v>
      </c>
      <c r="B77" s="167">
        <v>1</v>
      </c>
      <c r="C77" s="168"/>
      <c r="D77" s="87" t="s">
        <v>1089</v>
      </c>
      <c r="E77" s="269">
        <v>1560000</v>
      </c>
      <c r="F77" s="208" t="s">
        <v>1250</v>
      </c>
      <c r="G77" s="209">
        <v>1</v>
      </c>
      <c r="H77" s="210">
        <v>1</v>
      </c>
      <c r="I77" s="210">
        <v>0</v>
      </c>
      <c r="J77" s="210">
        <v>0</v>
      </c>
      <c r="K77" s="210">
        <v>0</v>
      </c>
      <c r="L77" s="209">
        <v>1</v>
      </c>
      <c r="M77" s="210">
        <v>1</v>
      </c>
      <c r="N77" s="211">
        <v>1</v>
      </c>
      <c r="O77" s="209">
        <v>0</v>
      </c>
      <c r="P77" s="210">
        <v>1</v>
      </c>
      <c r="Q77" s="212">
        <v>1</v>
      </c>
      <c r="R77" s="214">
        <v>1</v>
      </c>
      <c r="S77" s="212">
        <v>1</v>
      </c>
      <c r="T77" s="208">
        <v>1</v>
      </c>
      <c r="U77" s="95" t="s">
        <v>1346</v>
      </c>
      <c r="V77" s="169" t="str">
        <f t="shared" si="10"/>
        <v>ü</v>
      </c>
      <c r="W77" s="169" t="str">
        <f t="shared" si="11"/>
        <v/>
      </c>
      <c r="X77" s="169" t="str">
        <f t="shared" si="12"/>
        <v/>
      </c>
      <c r="Y77" s="169" t="str">
        <f t="shared" si="13"/>
        <v/>
      </c>
    </row>
    <row r="78" spans="1:25" s="40" customFormat="1" ht="28.5">
      <c r="A78" s="167">
        <f t="shared" si="14"/>
        <v>71</v>
      </c>
      <c r="B78" s="167">
        <v>1</v>
      </c>
      <c r="C78" s="168"/>
      <c r="D78" s="87" t="s">
        <v>1090</v>
      </c>
      <c r="E78" s="269">
        <v>1842000</v>
      </c>
      <c r="F78" s="208" t="s">
        <v>1248</v>
      </c>
      <c r="G78" s="209">
        <v>1</v>
      </c>
      <c r="H78" s="210">
        <v>1</v>
      </c>
      <c r="I78" s="210">
        <v>0</v>
      </c>
      <c r="J78" s="210">
        <v>0</v>
      </c>
      <c r="K78" s="211">
        <v>0</v>
      </c>
      <c r="L78" s="209">
        <v>1</v>
      </c>
      <c r="M78" s="210">
        <v>1</v>
      </c>
      <c r="N78" s="211">
        <v>1</v>
      </c>
      <c r="O78" s="209">
        <v>0</v>
      </c>
      <c r="P78" s="210">
        <v>1</v>
      </c>
      <c r="Q78" s="211">
        <v>1</v>
      </c>
      <c r="R78" s="209">
        <v>1</v>
      </c>
      <c r="S78" s="212">
        <v>1</v>
      </c>
      <c r="T78" s="208">
        <v>1</v>
      </c>
      <c r="U78" s="95" t="s">
        <v>1651</v>
      </c>
      <c r="V78" s="169" t="str">
        <f t="shared" si="10"/>
        <v/>
      </c>
      <c r="W78" s="169" t="str">
        <f t="shared" si="11"/>
        <v>ü</v>
      </c>
      <c r="X78" s="169" t="str">
        <f t="shared" si="12"/>
        <v/>
      </c>
      <c r="Y78" s="169" t="str">
        <f t="shared" si="13"/>
        <v/>
      </c>
    </row>
    <row r="79" spans="1:25" s="40" customFormat="1" ht="28.5">
      <c r="A79" s="167">
        <f t="shared" si="14"/>
        <v>72</v>
      </c>
      <c r="B79" s="167">
        <v>1</v>
      </c>
      <c r="C79" s="168"/>
      <c r="D79" s="87" t="s">
        <v>1091</v>
      </c>
      <c r="E79" s="269">
        <v>5165000</v>
      </c>
      <c r="F79" s="208" t="s">
        <v>1250</v>
      </c>
      <c r="G79" s="209">
        <v>1</v>
      </c>
      <c r="H79" s="210">
        <v>1</v>
      </c>
      <c r="I79" s="210">
        <v>0</v>
      </c>
      <c r="J79" s="210">
        <v>0</v>
      </c>
      <c r="K79" s="210">
        <v>0</v>
      </c>
      <c r="L79" s="209">
        <v>1</v>
      </c>
      <c r="M79" s="210">
        <v>1</v>
      </c>
      <c r="N79" s="211">
        <v>1</v>
      </c>
      <c r="O79" s="209">
        <v>0</v>
      </c>
      <c r="P79" s="210">
        <v>1</v>
      </c>
      <c r="Q79" s="212">
        <v>1</v>
      </c>
      <c r="R79" s="214">
        <v>1</v>
      </c>
      <c r="S79" s="212">
        <v>1</v>
      </c>
      <c r="T79" s="208">
        <v>1</v>
      </c>
      <c r="U79" s="95" t="s">
        <v>1359</v>
      </c>
      <c r="V79" s="169" t="str">
        <f t="shared" si="10"/>
        <v>ü</v>
      </c>
      <c r="W79" s="169" t="str">
        <f t="shared" si="11"/>
        <v/>
      </c>
      <c r="X79" s="169" t="str">
        <f t="shared" si="12"/>
        <v/>
      </c>
      <c r="Y79" s="169" t="str">
        <f t="shared" si="13"/>
        <v/>
      </c>
    </row>
    <row r="80" spans="1:25" s="40" customFormat="1" ht="28.5">
      <c r="A80" s="167">
        <f t="shared" si="14"/>
        <v>73</v>
      </c>
      <c r="B80" s="167">
        <v>1</v>
      </c>
      <c r="C80" s="168"/>
      <c r="D80" s="87" t="s">
        <v>1092</v>
      </c>
      <c r="E80" s="269">
        <v>3927000</v>
      </c>
      <c r="F80" s="208" t="s">
        <v>1250</v>
      </c>
      <c r="G80" s="209">
        <v>1</v>
      </c>
      <c r="H80" s="210">
        <v>1</v>
      </c>
      <c r="I80" s="210">
        <v>1</v>
      </c>
      <c r="J80" s="210">
        <v>0</v>
      </c>
      <c r="K80" s="210">
        <v>0</v>
      </c>
      <c r="L80" s="209">
        <v>1</v>
      </c>
      <c r="M80" s="210">
        <v>1</v>
      </c>
      <c r="N80" s="211">
        <v>1</v>
      </c>
      <c r="O80" s="209">
        <v>0</v>
      </c>
      <c r="P80" s="210">
        <v>1</v>
      </c>
      <c r="Q80" s="212">
        <v>1</v>
      </c>
      <c r="R80" s="214">
        <v>1</v>
      </c>
      <c r="S80" s="212">
        <v>1</v>
      </c>
      <c r="T80" s="208">
        <v>1</v>
      </c>
      <c r="U80" s="95" t="s">
        <v>1652</v>
      </c>
      <c r="V80" s="169" t="str">
        <f t="shared" si="10"/>
        <v>ü</v>
      </c>
      <c r="W80" s="169" t="str">
        <f t="shared" si="11"/>
        <v/>
      </c>
      <c r="X80" s="169" t="str">
        <f t="shared" si="12"/>
        <v/>
      </c>
      <c r="Y80" s="169" t="str">
        <f t="shared" si="13"/>
        <v/>
      </c>
    </row>
    <row r="81" spans="1:25" s="40" customFormat="1" ht="28.5">
      <c r="A81" s="167">
        <f t="shared" si="14"/>
        <v>74</v>
      </c>
      <c r="B81" s="167">
        <v>1</v>
      </c>
      <c r="C81" s="168"/>
      <c r="D81" s="87" t="s">
        <v>1949</v>
      </c>
      <c r="E81" s="269">
        <v>1404000</v>
      </c>
      <c r="F81" s="208" t="s">
        <v>1250</v>
      </c>
      <c r="G81" s="209">
        <v>1</v>
      </c>
      <c r="H81" s="210">
        <v>1</v>
      </c>
      <c r="I81" s="210">
        <v>1</v>
      </c>
      <c r="J81" s="210">
        <v>0</v>
      </c>
      <c r="K81" s="210">
        <v>0</v>
      </c>
      <c r="L81" s="209">
        <v>1</v>
      </c>
      <c r="M81" s="210">
        <v>1</v>
      </c>
      <c r="N81" s="211">
        <v>1</v>
      </c>
      <c r="O81" s="209">
        <v>0</v>
      </c>
      <c r="P81" s="210">
        <v>1</v>
      </c>
      <c r="Q81" s="212">
        <v>1</v>
      </c>
      <c r="R81" s="214">
        <v>1</v>
      </c>
      <c r="S81" s="212">
        <v>1</v>
      </c>
      <c r="T81" s="208">
        <v>1</v>
      </c>
      <c r="U81" s="95" t="s">
        <v>1652</v>
      </c>
      <c r="V81" s="169" t="str">
        <f t="shared" si="10"/>
        <v>ü</v>
      </c>
      <c r="W81" s="169" t="str">
        <f t="shared" si="11"/>
        <v/>
      </c>
      <c r="X81" s="169" t="str">
        <f t="shared" si="12"/>
        <v/>
      </c>
      <c r="Y81" s="169" t="str">
        <f t="shared" si="13"/>
        <v/>
      </c>
    </row>
    <row r="82" spans="1:25" s="40" customFormat="1" ht="28.5">
      <c r="A82" s="167">
        <f t="shared" si="14"/>
        <v>75</v>
      </c>
      <c r="B82" s="167">
        <v>1</v>
      </c>
      <c r="C82" s="168"/>
      <c r="D82" s="87" t="s">
        <v>1950</v>
      </c>
      <c r="E82" s="269">
        <v>5258000</v>
      </c>
      <c r="F82" s="208" t="s">
        <v>1250</v>
      </c>
      <c r="G82" s="209">
        <v>1</v>
      </c>
      <c r="H82" s="210">
        <v>1</v>
      </c>
      <c r="I82" s="210">
        <v>1</v>
      </c>
      <c r="J82" s="210">
        <v>0</v>
      </c>
      <c r="K82" s="210">
        <v>0</v>
      </c>
      <c r="L82" s="209">
        <v>1</v>
      </c>
      <c r="M82" s="210">
        <v>1</v>
      </c>
      <c r="N82" s="211">
        <v>1</v>
      </c>
      <c r="O82" s="209">
        <v>0</v>
      </c>
      <c r="P82" s="210">
        <v>1</v>
      </c>
      <c r="Q82" s="212">
        <v>1</v>
      </c>
      <c r="R82" s="214">
        <v>1</v>
      </c>
      <c r="S82" s="212">
        <v>1</v>
      </c>
      <c r="T82" s="208">
        <v>1</v>
      </c>
      <c r="U82" s="95" t="s">
        <v>1652</v>
      </c>
      <c r="V82" s="169" t="str">
        <f t="shared" si="10"/>
        <v>ü</v>
      </c>
      <c r="W82" s="169" t="str">
        <f t="shared" si="11"/>
        <v/>
      </c>
      <c r="X82" s="169" t="str">
        <f t="shared" si="12"/>
        <v/>
      </c>
      <c r="Y82" s="169" t="str">
        <f t="shared" si="13"/>
        <v/>
      </c>
    </row>
    <row r="83" spans="1:25" s="40" customFormat="1" ht="42.75">
      <c r="A83" s="167">
        <f t="shared" si="14"/>
        <v>76</v>
      </c>
      <c r="B83" s="167">
        <v>1</v>
      </c>
      <c r="C83" s="168"/>
      <c r="D83" s="87" t="s">
        <v>1951</v>
      </c>
      <c r="E83" s="269">
        <v>1856700</v>
      </c>
      <c r="F83" s="208" t="s">
        <v>1250</v>
      </c>
      <c r="G83" s="209">
        <v>1</v>
      </c>
      <c r="H83" s="210">
        <v>1</v>
      </c>
      <c r="I83" s="210">
        <v>1</v>
      </c>
      <c r="J83" s="210">
        <v>0</v>
      </c>
      <c r="K83" s="210">
        <v>0</v>
      </c>
      <c r="L83" s="209">
        <v>1</v>
      </c>
      <c r="M83" s="210">
        <v>1</v>
      </c>
      <c r="N83" s="211">
        <v>1</v>
      </c>
      <c r="O83" s="209">
        <v>0</v>
      </c>
      <c r="P83" s="210">
        <v>1</v>
      </c>
      <c r="Q83" s="212">
        <v>1</v>
      </c>
      <c r="R83" s="214">
        <v>1</v>
      </c>
      <c r="S83" s="212">
        <v>1</v>
      </c>
      <c r="T83" s="208">
        <v>1</v>
      </c>
      <c r="U83" s="95" t="s">
        <v>307</v>
      </c>
      <c r="V83" s="169" t="str">
        <f t="shared" si="10"/>
        <v>ü</v>
      </c>
      <c r="W83" s="169" t="str">
        <f t="shared" si="11"/>
        <v/>
      </c>
      <c r="X83" s="169" t="str">
        <f t="shared" si="12"/>
        <v/>
      </c>
      <c r="Y83" s="169" t="str">
        <f t="shared" si="13"/>
        <v/>
      </c>
    </row>
    <row r="84" spans="1:25" s="40" customFormat="1" ht="28.5">
      <c r="A84" s="167">
        <f t="shared" si="14"/>
        <v>77</v>
      </c>
      <c r="B84" s="167">
        <v>1</v>
      </c>
      <c r="C84" s="168"/>
      <c r="D84" s="87" t="s">
        <v>1952</v>
      </c>
      <c r="E84" s="269">
        <v>4003860</v>
      </c>
      <c r="F84" s="208" t="s">
        <v>1250</v>
      </c>
      <c r="G84" s="209">
        <v>1</v>
      </c>
      <c r="H84" s="210">
        <v>1</v>
      </c>
      <c r="I84" s="210">
        <v>1</v>
      </c>
      <c r="J84" s="210">
        <v>0</v>
      </c>
      <c r="K84" s="210">
        <v>0</v>
      </c>
      <c r="L84" s="209">
        <v>1</v>
      </c>
      <c r="M84" s="210">
        <v>1</v>
      </c>
      <c r="N84" s="211">
        <v>1</v>
      </c>
      <c r="O84" s="209">
        <v>0</v>
      </c>
      <c r="P84" s="210">
        <v>1</v>
      </c>
      <c r="Q84" s="212">
        <v>1</v>
      </c>
      <c r="R84" s="214">
        <v>1</v>
      </c>
      <c r="S84" s="212">
        <v>1</v>
      </c>
      <c r="T84" s="208">
        <v>1</v>
      </c>
      <c r="U84" s="95" t="s">
        <v>1656</v>
      </c>
      <c r="V84" s="169" t="str">
        <f t="shared" si="10"/>
        <v>ü</v>
      </c>
      <c r="W84" s="169" t="str">
        <f t="shared" si="11"/>
        <v/>
      </c>
      <c r="X84" s="169" t="str">
        <f t="shared" si="12"/>
        <v/>
      </c>
      <c r="Y84" s="169" t="str">
        <f t="shared" si="13"/>
        <v/>
      </c>
    </row>
    <row r="85" spans="1:25" s="40" customFormat="1" ht="14.25">
      <c r="A85" s="167">
        <f t="shared" si="14"/>
        <v>78</v>
      </c>
      <c r="B85" s="167">
        <v>1</v>
      </c>
      <c r="C85" s="168"/>
      <c r="D85" s="87" t="s">
        <v>1953</v>
      </c>
      <c r="E85" s="269">
        <v>3000000</v>
      </c>
      <c r="F85" s="208" t="s">
        <v>1250</v>
      </c>
      <c r="G85" s="209">
        <v>1</v>
      </c>
      <c r="H85" s="210">
        <v>1</v>
      </c>
      <c r="I85" s="210">
        <v>1</v>
      </c>
      <c r="J85" s="210">
        <v>0</v>
      </c>
      <c r="K85" s="210">
        <v>0</v>
      </c>
      <c r="L85" s="209">
        <v>1</v>
      </c>
      <c r="M85" s="210">
        <v>1</v>
      </c>
      <c r="N85" s="211">
        <v>1</v>
      </c>
      <c r="O85" s="209">
        <v>0</v>
      </c>
      <c r="P85" s="210">
        <v>1</v>
      </c>
      <c r="Q85" s="212">
        <v>1</v>
      </c>
      <c r="R85" s="214">
        <v>1</v>
      </c>
      <c r="S85" s="212">
        <v>1</v>
      </c>
      <c r="T85" s="208">
        <v>1</v>
      </c>
      <c r="U85" s="95" t="s">
        <v>1340</v>
      </c>
      <c r="V85" s="169" t="str">
        <f t="shared" si="10"/>
        <v>ü</v>
      </c>
      <c r="W85" s="169" t="str">
        <f t="shared" si="11"/>
        <v/>
      </c>
      <c r="X85" s="169" t="str">
        <f t="shared" si="12"/>
        <v/>
      </c>
      <c r="Y85" s="169" t="str">
        <f t="shared" si="13"/>
        <v/>
      </c>
    </row>
    <row r="86" spans="1:25" s="40" customFormat="1" ht="28.5">
      <c r="A86" s="167">
        <f t="shared" si="14"/>
        <v>79</v>
      </c>
      <c r="B86" s="167">
        <v>1</v>
      </c>
      <c r="C86" s="168"/>
      <c r="D86" s="87" t="s">
        <v>1954</v>
      </c>
      <c r="E86" s="269">
        <v>1893000</v>
      </c>
      <c r="F86" s="208" t="s">
        <v>1250</v>
      </c>
      <c r="G86" s="209">
        <v>1</v>
      </c>
      <c r="H86" s="210">
        <v>1</v>
      </c>
      <c r="I86" s="210">
        <v>1</v>
      </c>
      <c r="J86" s="210">
        <v>0</v>
      </c>
      <c r="K86" s="210">
        <v>0</v>
      </c>
      <c r="L86" s="209">
        <v>1</v>
      </c>
      <c r="M86" s="210">
        <v>1</v>
      </c>
      <c r="N86" s="211">
        <v>1</v>
      </c>
      <c r="O86" s="209">
        <v>0</v>
      </c>
      <c r="P86" s="210">
        <v>1</v>
      </c>
      <c r="Q86" s="212">
        <v>1</v>
      </c>
      <c r="R86" s="214">
        <v>1</v>
      </c>
      <c r="S86" s="212">
        <v>1</v>
      </c>
      <c r="T86" s="208">
        <v>1</v>
      </c>
      <c r="U86" s="95" t="s">
        <v>1346</v>
      </c>
      <c r="V86" s="169" t="str">
        <f t="shared" si="10"/>
        <v>ü</v>
      </c>
      <c r="W86" s="169" t="str">
        <f t="shared" si="11"/>
        <v/>
      </c>
      <c r="X86" s="169" t="str">
        <f t="shared" si="12"/>
        <v/>
      </c>
      <c r="Y86" s="169" t="str">
        <f t="shared" si="13"/>
        <v/>
      </c>
    </row>
    <row r="87" spans="1:25" s="40" customFormat="1" ht="28.5">
      <c r="A87" s="167">
        <f t="shared" si="14"/>
        <v>80</v>
      </c>
      <c r="B87" s="167">
        <v>1</v>
      </c>
      <c r="C87" s="168"/>
      <c r="D87" s="87" t="s">
        <v>1955</v>
      </c>
      <c r="E87" s="269">
        <v>102000</v>
      </c>
      <c r="F87" s="208" t="s">
        <v>1341</v>
      </c>
      <c r="G87" s="209">
        <v>1</v>
      </c>
      <c r="H87" s="210">
        <v>1</v>
      </c>
      <c r="I87" s="210">
        <v>1</v>
      </c>
      <c r="J87" s="210">
        <v>0</v>
      </c>
      <c r="K87" s="210">
        <v>0</v>
      </c>
      <c r="L87" s="209">
        <v>1</v>
      </c>
      <c r="M87" s="210">
        <v>1</v>
      </c>
      <c r="N87" s="211">
        <v>1</v>
      </c>
      <c r="O87" s="209">
        <v>0</v>
      </c>
      <c r="P87" s="210">
        <v>1</v>
      </c>
      <c r="Q87" s="212">
        <v>1</v>
      </c>
      <c r="R87" s="214">
        <v>1</v>
      </c>
      <c r="S87" s="270">
        <v>1</v>
      </c>
      <c r="T87" s="208">
        <v>0</v>
      </c>
      <c r="U87" s="95" t="s">
        <v>1342</v>
      </c>
      <c r="V87" s="169" t="str">
        <f t="shared" si="10"/>
        <v/>
      </c>
      <c r="W87" s="169" t="str">
        <f t="shared" si="11"/>
        <v/>
      </c>
      <c r="X87" s="169" t="str">
        <f t="shared" si="12"/>
        <v>ü</v>
      </c>
      <c r="Y87" s="169" t="str">
        <f t="shared" si="13"/>
        <v/>
      </c>
    </row>
    <row r="88" spans="1:25" s="40" customFormat="1" ht="28.5">
      <c r="A88" s="167">
        <f t="shared" si="14"/>
        <v>81</v>
      </c>
      <c r="B88" s="167">
        <v>1</v>
      </c>
      <c r="C88" s="168"/>
      <c r="D88" s="87" t="s">
        <v>1956</v>
      </c>
      <c r="E88" s="269">
        <v>1841000</v>
      </c>
      <c r="F88" s="208" t="s">
        <v>1250</v>
      </c>
      <c r="G88" s="209">
        <v>1</v>
      </c>
      <c r="H88" s="210">
        <v>1</v>
      </c>
      <c r="I88" s="210">
        <v>1</v>
      </c>
      <c r="J88" s="210">
        <v>0</v>
      </c>
      <c r="K88" s="210">
        <v>0</v>
      </c>
      <c r="L88" s="209">
        <v>1</v>
      </c>
      <c r="M88" s="210">
        <v>1</v>
      </c>
      <c r="N88" s="211">
        <v>1</v>
      </c>
      <c r="O88" s="209">
        <v>0</v>
      </c>
      <c r="P88" s="210">
        <v>1</v>
      </c>
      <c r="Q88" s="212">
        <v>1</v>
      </c>
      <c r="R88" s="214">
        <v>1</v>
      </c>
      <c r="S88" s="212">
        <v>1</v>
      </c>
      <c r="T88" s="208">
        <v>1</v>
      </c>
      <c r="U88" s="95" t="s">
        <v>1359</v>
      </c>
      <c r="V88" s="169" t="str">
        <f t="shared" si="10"/>
        <v>ü</v>
      </c>
      <c r="W88" s="169" t="str">
        <f t="shared" si="11"/>
        <v/>
      </c>
      <c r="X88" s="169" t="str">
        <f t="shared" si="12"/>
        <v/>
      </c>
      <c r="Y88" s="169" t="str">
        <f t="shared" si="13"/>
        <v/>
      </c>
    </row>
    <row r="89" spans="1:25" s="40" customFormat="1" ht="14.25">
      <c r="A89" s="167">
        <f t="shared" si="14"/>
        <v>82</v>
      </c>
      <c r="B89" s="167">
        <v>1</v>
      </c>
      <c r="C89" s="168"/>
      <c r="D89" s="170" t="s">
        <v>1957</v>
      </c>
      <c r="E89" s="271">
        <v>2308000</v>
      </c>
      <c r="F89" s="239" t="s">
        <v>1249</v>
      </c>
      <c r="G89" s="241">
        <v>0</v>
      </c>
      <c r="H89" s="241">
        <v>0</v>
      </c>
      <c r="I89" s="241">
        <v>0</v>
      </c>
      <c r="J89" s="241">
        <v>0</v>
      </c>
      <c r="K89" s="243">
        <v>0</v>
      </c>
      <c r="L89" s="272">
        <v>0</v>
      </c>
      <c r="M89" s="241">
        <v>0</v>
      </c>
      <c r="N89" s="243">
        <v>0</v>
      </c>
      <c r="O89" s="272">
        <v>0</v>
      </c>
      <c r="P89" s="241">
        <v>0</v>
      </c>
      <c r="Q89" s="243">
        <v>0</v>
      </c>
      <c r="R89" s="272">
        <v>0</v>
      </c>
      <c r="S89" s="243">
        <v>0</v>
      </c>
      <c r="T89" s="239">
        <v>0</v>
      </c>
      <c r="U89" s="273" t="s">
        <v>862</v>
      </c>
      <c r="V89" s="169" t="str">
        <f t="shared" si="10"/>
        <v/>
      </c>
      <c r="W89" s="169" t="str">
        <f t="shared" si="11"/>
        <v/>
      </c>
      <c r="X89" s="169" t="str">
        <f t="shared" si="12"/>
        <v/>
      </c>
      <c r="Y89" s="169" t="str">
        <f t="shared" si="13"/>
        <v>ü</v>
      </c>
    </row>
    <row r="90" spans="1:25" s="40" customFormat="1" ht="14.25">
      <c r="A90" s="167">
        <f t="shared" si="14"/>
        <v>83</v>
      </c>
      <c r="B90" s="167">
        <v>1</v>
      </c>
      <c r="C90" s="168"/>
      <c r="D90" s="278" t="s">
        <v>1958</v>
      </c>
      <c r="E90" s="271">
        <v>1007000</v>
      </c>
      <c r="F90" s="239" t="s">
        <v>1249</v>
      </c>
      <c r="G90" s="241">
        <v>0</v>
      </c>
      <c r="H90" s="241">
        <v>0</v>
      </c>
      <c r="I90" s="241">
        <v>0</v>
      </c>
      <c r="J90" s="241">
        <v>0</v>
      </c>
      <c r="K90" s="243">
        <v>0</v>
      </c>
      <c r="L90" s="272">
        <v>0</v>
      </c>
      <c r="M90" s="241">
        <v>0</v>
      </c>
      <c r="N90" s="243">
        <v>0</v>
      </c>
      <c r="O90" s="272">
        <v>0</v>
      </c>
      <c r="P90" s="241">
        <v>0</v>
      </c>
      <c r="Q90" s="243">
        <v>0</v>
      </c>
      <c r="R90" s="272">
        <v>0</v>
      </c>
      <c r="S90" s="243">
        <v>0</v>
      </c>
      <c r="T90" s="239">
        <v>0</v>
      </c>
      <c r="U90" s="273" t="s">
        <v>862</v>
      </c>
      <c r="V90" s="169" t="str">
        <f t="shared" si="10"/>
        <v/>
      </c>
      <c r="W90" s="169" t="str">
        <f t="shared" si="11"/>
        <v/>
      </c>
      <c r="X90" s="169" t="str">
        <f t="shared" si="12"/>
        <v/>
      </c>
      <c r="Y90" s="169" t="str">
        <f t="shared" si="13"/>
        <v>ü</v>
      </c>
    </row>
    <row r="91" spans="1:25" s="40" customFormat="1" ht="28.5">
      <c r="A91" s="167">
        <f t="shared" si="14"/>
        <v>84</v>
      </c>
      <c r="B91" s="167">
        <v>1</v>
      </c>
      <c r="C91" s="168"/>
      <c r="D91" s="170" t="s">
        <v>1959</v>
      </c>
      <c r="E91" s="271">
        <v>2922000</v>
      </c>
      <c r="F91" s="239" t="s">
        <v>1249</v>
      </c>
      <c r="G91" s="241">
        <v>0</v>
      </c>
      <c r="H91" s="241">
        <v>0</v>
      </c>
      <c r="I91" s="241">
        <v>0</v>
      </c>
      <c r="J91" s="241">
        <v>0</v>
      </c>
      <c r="K91" s="243">
        <v>0</v>
      </c>
      <c r="L91" s="272">
        <v>0</v>
      </c>
      <c r="M91" s="241">
        <v>0</v>
      </c>
      <c r="N91" s="243">
        <v>0</v>
      </c>
      <c r="O91" s="272">
        <v>0</v>
      </c>
      <c r="P91" s="241">
        <v>0</v>
      </c>
      <c r="Q91" s="243">
        <v>0</v>
      </c>
      <c r="R91" s="272">
        <v>0</v>
      </c>
      <c r="S91" s="243">
        <v>0</v>
      </c>
      <c r="T91" s="239">
        <v>0</v>
      </c>
      <c r="U91" s="273" t="s">
        <v>862</v>
      </c>
      <c r="V91" s="169" t="str">
        <f t="shared" si="10"/>
        <v/>
      </c>
      <c r="W91" s="169" t="str">
        <f t="shared" si="11"/>
        <v/>
      </c>
      <c r="X91" s="169" t="str">
        <f t="shared" si="12"/>
        <v/>
      </c>
      <c r="Y91" s="169" t="str">
        <f t="shared" si="13"/>
        <v>ü</v>
      </c>
    </row>
    <row r="92" spans="1:25" s="40" customFormat="1" ht="28.5">
      <c r="A92" s="167">
        <f t="shared" si="14"/>
        <v>85</v>
      </c>
      <c r="B92" s="167">
        <v>1</v>
      </c>
      <c r="C92" s="168"/>
      <c r="D92" s="170" t="s">
        <v>1960</v>
      </c>
      <c r="E92" s="271">
        <v>1050000</v>
      </c>
      <c r="F92" s="239" t="s">
        <v>1249</v>
      </c>
      <c r="G92" s="241">
        <v>0</v>
      </c>
      <c r="H92" s="241">
        <v>0</v>
      </c>
      <c r="I92" s="241">
        <v>0</v>
      </c>
      <c r="J92" s="241">
        <v>0</v>
      </c>
      <c r="K92" s="243">
        <v>0</v>
      </c>
      <c r="L92" s="272">
        <v>0</v>
      </c>
      <c r="M92" s="241">
        <v>0</v>
      </c>
      <c r="N92" s="243">
        <v>0</v>
      </c>
      <c r="O92" s="272">
        <v>0</v>
      </c>
      <c r="P92" s="241">
        <v>0</v>
      </c>
      <c r="Q92" s="243">
        <v>0</v>
      </c>
      <c r="R92" s="272">
        <v>0</v>
      </c>
      <c r="S92" s="243">
        <v>0</v>
      </c>
      <c r="T92" s="239">
        <v>0</v>
      </c>
      <c r="U92" s="273" t="s">
        <v>862</v>
      </c>
      <c r="V92" s="169" t="str">
        <f t="shared" si="10"/>
        <v/>
      </c>
      <c r="W92" s="169" t="str">
        <f t="shared" si="11"/>
        <v/>
      </c>
      <c r="X92" s="169" t="str">
        <f t="shared" si="12"/>
        <v/>
      </c>
      <c r="Y92" s="169" t="str">
        <f t="shared" si="13"/>
        <v>ü</v>
      </c>
    </row>
    <row r="93" spans="1:25" s="40" customFormat="1" ht="28.5">
      <c r="A93" s="167">
        <f t="shared" si="14"/>
        <v>86</v>
      </c>
      <c r="B93" s="167">
        <v>1</v>
      </c>
      <c r="C93" s="168"/>
      <c r="D93" s="170" t="s">
        <v>1961</v>
      </c>
      <c r="E93" s="271">
        <v>1365000</v>
      </c>
      <c r="F93" s="239" t="s">
        <v>1249</v>
      </c>
      <c r="G93" s="241">
        <v>0</v>
      </c>
      <c r="H93" s="241">
        <v>0</v>
      </c>
      <c r="I93" s="241">
        <v>0</v>
      </c>
      <c r="J93" s="241">
        <v>0</v>
      </c>
      <c r="K93" s="243">
        <v>0</v>
      </c>
      <c r="L93" s="272">
        <v>0</v>
      </c>
      <c r="M93" s="241">
        <v>0</v>
      </c>
      <c r="N93" s="243">
        <v>0</v>
      </c>
      <c r="O93" s="272">
        <v>0</v>
      </c>
      <c r="P93" s="241">
        <v>0</v>
      </c>
      <c r="Q93" s="243">
        <v>0</v>
      </c>
      <c r="R93" s="272">
        <v>0</v>
      </c>
      <c r="S93" s="243">
        <v>0</v>
      </c>
      <c r="T93" s="239">
        <v>0</v>
      </c>
      <c r="U93" s="273" t="s">
        <v>862</v>
      </c>
      <c r="V93" s="169" t="str">
        <f t="shared" si="10"/>
        <v/>
      </c>
      <c r="W93" s="169" t="str">
        <f t="shared" si="11"/>
        <v/>
      </c>
      <c r="X93" s="169" t="str">
        <f t="shared" si="12"/>
        <v/>
      </c>
      <c r="Y93" s="169" t="str">
        <f t="shared" si="13"/>
        <v>ü</v>
      </c>
    </row>
    <row r="94" spans="1:25" s="40" customFormat="1" ht="28.5">
      <c r="A94" s="167">
        <f t="shared" si="14"/>
        <v>87</v>
      </c>
      <c r="B94" s="167">
        <v>1</v>
      </c>
      <c r="C94" s="168"/>
      <c r="D94" s="87" t="s">
        <v>1962</v>
      </c>
      <c r="E94" s="269">
        <v>4000000</v>
      </c>
      <c r="F94" s="208" t="s">
        <v>1250</v>
      </c>
      <c r="G94" s="209">
        <v>1</v>
      </c>
      <c r="H94" s="210">
        <v>1</v>
      </c>
      <c r="I94" s="210">
        <v>1</v>
      </c>
      <c r="J94" s="210">
        <v>0</v>
      </c>
      <c r="K94" s="210">
        <v>0</v>
      </c>
      <c r="L94" s="209">
        <v>1</v>
      </c>
      <c r="M94" s="210">
        <v>1</v>
      </c>
      <c r="N94" s="211">
        <v>1</v>
      </c>
      <c r="O94" s="209">
        <v>0</v>
      </c>
      <c r="P94" s="210">
        <v>1</v>
      </c>
      <c r="Q94" s="212">
        <v>1</v>
      </c>
      <c r="R94" s="214">
        <v>1</v>
      </c>
      <c r="S94" s="212">
        <v>1</v>
      </c>
      <c r="T94" s="208">
        <v>1</v>
      </c>
      <c r="U94" s="95" t="s">
        <v>1359</v>
      </c>
      <c r="V94" s="169" t="str">
        <f t="shared" si="10"/>
        <v>ü</v>
      </c>
      <c r="W94" s="169" t="str">
        <f t="shared" si="11"/>
        <v/>
      </c>
      <c r="X94" s="169" t="str">
        <f t="shared" si="12"/>
        <v/>
      </c>
      <c r="Y94" s="169" t="str">
        <f t="shared" si="13"/>
        <v/>
      </c>
    </row>
    <row r="95" spans="1:25" s="40" customFormat="1" ht="42.75">
      <c r="A95" s="167">
        <f t="shared" si="14"/>
        <v>88</v>
      </c>
      <c r="B95" s="167">
        <v>1</v>
      </c>
      <c r="C95" s="168"/>
      <c r="D95" s="87" t="s">
        <v>1963</v>
      </c>
      <c r="E95" s="269">
        <v>4450000</v>
      </c>
      <c r="F95" s="208" t="s">
        <v>1250</v>
      </c>
      <c r="G95" s="209">
        <v>1</v>
      </c>
      <c r="H95" s="210">
        <v>1</v>
      </c>
      <c r="I95" s="210">
        <v>1</v>
      </c>
      <c r="J95" s="210">
        <v>0</v>
      </c>
      <c r="K95" s="210">
        <v>0</v>
      </c>
      <c r="L95" s="209">
        <v>1</v>
      </c>
      <c r="M95" s="210">
        <v>1</v>
      </c>
      <c r="N95" s="211">
        <v>1</v>
      </c>
      <c r="O95" s="209">
        <v>0</v>
      </c>
      <c r="P95" s="210">
        <v>1</v>
      </c>
      <c r="Q95" s="212">
        <v>1</v>
      </c>
      <c r="R95" s="214">
        <v>1</v>
      </c>
      <c r="S95" s="212">
        <v>1</v>
      </c>
      <c r="T95" s="208">
        <v>1</v>
      </c>
      <c r="U95" s="95" t="s">
        <v>1359</v>
      </c>
      <c r="V95" s="169" t="str">
        <f t="shared" si="10"/>
        <v>ü</v>
      </c>
      <c r="W95" s="169" t="str">
        <f t="shared" si="11"/>
        <v/>
      </c>
      <c r="X95" s="169" t="str">
        <f t="shared" si="12"/>
        <v/>
      </c>
      <c r="Y95" s="169" t="str">
        <f t="shared" si="13"/>
        <v/>
      </c>
    </row>
    <row r="96" spans="1:25" s="40" customFormat="1" ht="28.5">
      <c r="A96" s="167">
        <f t="shared" si="14"/>
        <v>89</v>
      </c>
      <c r="B96" s="167">
        <v>1</v>
      </c>
      <c r="C96" s="168"/>
      <c r="D96" s="87" t="s">
        <v>1964</v>
      </c>
      <c r="E96" s="269">
        <v>16443000</v>
      </c>
      <c r="F96" s="208" t="s">
        <v>1250</v>
      </c>
      <c r="G96" s="209">
        <v>1</v>
      </c>
      <c r="H96" s="210">
        <v>1</v>
      </c>
      <c r="I96" s="210">
        <v>1</v>
      </c>
      <c r="J96" s="210">
        <v>0</v>
      </c>
      <c r="K96" s="210">
        <v>0</v>
      </c>
      <c r="L96" s="209">
        <v>1</v>
      </c>
      <c r="M96" s="210">
        <v>1</v>
      </c>
      <c r="N96" s="211">
        <v>1</v>
      </c>
      <c r="O96" s="209">
        <v>0</v>
      </c>
      <c r="P96" s="210">
        <v>1</v>
      </c>
      <c r="Q96" s="212">
        <v>1</v>
      </c>
      <c r="R96" s="214">
        <v>1</v>
      </c>
      <c r="S96" s="270">
        <v>1</v>
      </c>
      <c r="T96" s="208">
        <v>1</v>
      </c>
      <c r="U96" s="95" t="s">
        <v>1657</v>
      </c>
      <c r="V96" s="169" t="str">
        <f t="shared" si="10"/>
        <v>ü</v>
      </c>
      <c r="W96" s="169" t="str">
        <f t="shared" si="11"/>
        <v/>
      </c>
      <c r="X96" s="169" t="str">
        <f t="shared" si="12"/>
        <v/>
      </c>
      <c r="Y96" s="169" t="str">
        <f t="shared" si="13"/>
        <v/>
      </c>
    </row>
    <row r="97" spans="1:25" s="40" customFormat="1" ht="42.75">
      <c r="A97" s="167">
        <f t="shared" si="14"/>
        <v>90</v>
      </c>
      <c r="B97" s="167">
        <v>1</v>
      </c>
      <c r="C97" s="168"/>
      <c r="D97" s="87" t="s">
        <v>1965</v>
      </c>
      <c r="E97" s="269">
        <v>4000000</v>
      </c>
      <c r="F97" s="232" t="s">
        <v>1250</v>
      </c>
      <c r="G97" s="233">
        <v>1</v>
      </c>
      <c r="H97" s="234">
        <v>1</v>
      </c>
      <c r="I97" s="234">
        <v>1</v>
      </c>
      <c r="J97" s="234">
        <v>0</v>
      </c>
      <c r="K97" s="234">
        <v>0</v>
      </c>
      <c r="L97" s="233">
        <v>1</v>
      </c>
      <c r="M97" s="234">
        <v>1</v>
      </c>
      <c r="N97" s="235">
        <v>1</v>
      </c>
      <c r="O97" s="233">
        <v>0</v>
      </c>
      <c r="P97" s="234">
        <v>1</v>
      </c>
      <c r="Q97" s="236">
        <v>1</v>
      </c>
      <c r="R97" s="237">
        <v>1</v>
      </c>
      <c r="S97" s="236">
        <v>1</v>
      </c>
      <c r="T97" s="232">
        <v>1</v>
      </c>
      <c r="U97" s="95" t="s">
        <v>1359</v>
      </c>
      <c r="V97" s="169" t="str">
        <f t="shared" si="10"/>
        <v>ü</v>
      </c>
      <c r="W97" s="169" t="str">
        <f t="shared" si="11"/>
        <v/>
      </c>
      <c r="X97" s="169" t="str">
        <f t="shared" si="12"/>
        <v/>
      </c>
      <c r="Y97" s="169" t="str">
        <f t="shared" si="13"/>
        <v/>
      </c>
    </row>
    <row r="98" spans="1:25" s="40" customFormat="1" ht="42.75">
      <c r="A98" s="167">
        <f t="shared" si="14"/>
        <v>91</v>
      </c>
      <c r="B98" s="167">
        <v>1</v>
      </c>
      <c r="C98" s="168"/>
      <c r="D98" s="87" t="s">
        <v>1966</v>
      </c>
      <c r="E98" s="269">
        <v>3000000</v>
      </c>
      <c r="F98" s="208" t="s">
        <v>1250</v>
      </c>
      <c r="G98" s="209">
        <v>1</v>
      </c>
      <c r="H98" s="210">
        <v>1</v>
      </c>
      <c r="I98" s="210">
        <v>1</v>
      </c>
      <c r="J98" s="210">
        <v>0</v>
      </c>
      <c r="K98" s="210">
        <v>0</v>
      </c>
      <c r="L98" s="209">
        <v>1</v>
      </c>
      <c r="M98" s="210">
        <v>1</v>
      </c>
      <c r="N98" s="211">
        <v>1</v>
      </c>
      <c r="O98" s="209">
        <v>0</v>
      </c>
      <c r="P98" s="210">
        <v>1</v>
      </c>
      <c r="Q98" s="212">
        <v>1</v>
      </c>
      <c r="R98" s="214">
        <v>1</v>
      </c>
      <c r="S98" s="212">
        <v>1</v>
      </c>
      <c r="T98" s="208">
        <v>1</v>
      </c>
      <c r="U98" s="95" t="s">
        <v>1658</v>
      </c>
      <c r="V98" s="169" t="str">
        <f t="shared" si="10"/>
        <v>ü</v>
      </c>
      <c r="W98" s="169" t="str">
        <f t="shared" si="11"/>
        <v/>
      </c>
      <c r="X98" s="169" t="str">
        <f t="shared" si="12"/>
        <v/>
      </c>
      <c r="Y98" s="169" t="str">
        <f t="shared" si="13"/>
        <v/>
      </c>
    </row>
    <row r="99" spans="1:25" s="40" customFormat="1" ht="28.5">
      <c r="A99" s="167">
        <f t="shared" si="14"/>
        <v>92</v>
      </c>
      <c r="B99" s="167">
        <v>1</v>
      </c>
      <c r="C99" s="168"/>
      <c r="D99" s="87" t="s">
        <v>1967</v>
      </c>
      <c r="E99" s="269">
        <v>1800000</v>
      </c>
      <c r="F99" s="208" t="s">
        <v>1250</v>
      </c>
      <c r="G99" s="209">
        <v>1</v>
      </c>
      <c r="H99" s="210">
        <v>1</v>
      </c>
      <c r="I99" s="210">
        <v>1</v>
      </c>
      <c r="J99" s="210">
        <v>0</v>
      </c>
      <c r="K99" s="210">
        <v>0</v>
      </c>
      <c r="L99" s="209">
        <v>1</v>
      </c>
      <c r="M99" s="210">
        <v>1</v>
      </c>
      <c r="N99" s="211">
        <v>1</v>
      </c>
      <c r="O99" s="209">
        <v>0</v>
      </c>
      <c r="P99" s="210">
        <v>1</v>
      </c>
      <c r="Q99" s="212">
        <v>1</v>
      </c>
      <c r="R99" s="214">
        <v>1</v>
      </c>
      <c r="S99" s="270">
        <v>1</v>
      </c>
      <c r="T99" s="208">
        <v>1</v>
      </c>
      <c r="U99" s="95" t="s">
        <v>1652</v>
      </c>
      <c r="V99" s="169" t="str">
        <f t="shared" si="10"/>
        <v>ü</v>
      </c>
      <c r="W99" s="169" t="str">
        <f t="shared" si="11"/>
        <v/>
      </c>
      <c r="X99" s="169" t="str">
        <f t="shared" si="12"/>
        <v/>
      </c>
      <c r="Y99" s="169" t="str">
        <f t="shared" si="13"/>
        <v/>
      </c>
    </row>
    <row r="100" spans="1:25" s="40" customFormat="1" ht="42.75">
      <c r="A100" s="167">
        <f t="shared" si="14"/>
        <v>93</v>
      </c>
      <c r="B100" s="167">
        <v>1</v>
      </c>
      <c r="C100" s="168"/>
      <c r="D100" s="87" t="s">
        <v>1968</v>
      </c>
      <c r="E100" s="269">
        <v>1658000</v>
      </c>
      <c r="F100" s="208" t="s">
        <v>1250</v>
      </c>
      <c r="G100" s="209">
        <v>1</v>
      </c>
      <c r="H100" s="210">
        <v>1</v>
      </c>
      <c r="I100" s="210">
        <v>1</v>
      </c>
      <c r="J100" s="210">
        <v>0</v>
      </c>
      <c r="K100" s="210">
        <v>0</v>
      </c>
      <c r="L100" s="209">
        <v>1</v>
      </c>
      <c r="M100" s="210">
        <v>1</v>
      </c>
      <c r="N100" s="211">
        <v>1</v>
      </c>
      <c r="O100" s="209">
        <v>0</v>
      </c>
      <c r="P100" s="210">
        <v>1</v>
      </c>
      <c r="Q100" s="212">
        <v>1</v>
      </c>
      <c r="R100" s="214">
        <v>1</v>
      </c>
      <c r="S100" s="270">
        <v>1</v>
      </c>
      <c r="T100" s="208">
        <v>1</v>
      </c>
      <c r="U100" s="95" t="s">
        <v>307</v>
      </c>
      <c r="V100" s="169" t="str">
        <f t="shared" si="10"/>
        <v>ü</v>
      </c>
      <c r="W100" s="169" t="str">
        <f t="shared" si="11"/>
        <v/>
      </c>
      <c r="X100" s="169" t="str">
        <f t="shared" si="12"/>
        <v/>
      </c>
      <c r="Y100" s="169" t="str">
        <f t="shared" si="13"/>
        <v/>
      </c>
    </row>
    <row r="101" spans="1:25" s="40" customFormat="1" ht="28.5">
      <c r="A101" s="167">
        <f t="shared" si="14"/>
        <v>94</v>
      </c>
      <c r="B101" s="167">
        <v>1</v>
      </c>
      <c r="C101" s="168"/>
      <c r="D101" s="87" t="s">
        <v>1969</v>
      </c>
      <c r="E101" s="269">
        <v>1053000</v>
      </c>
      <c r="F101" s="208" t="s">
        <v>1250</v>
      </c>
      <c r="G101" s="209">
        <v>1</v>
      </c>
      <c r="H101" s="210">
        <v>1</v>
      </c>
      <c r="I101" s="210">
        <v>1</v>
      </c>
      <c r="J101" s="210">
        <v>0</v>
      </c>
      <c r="K101" s="210">
        <v>0</v>
      </c>
      <c r="L101" s="209">
        <v>1</v>
      </c>
      <c r="M101" s="210">
        <v>1</v>
      </c>
      <c r="N101" s="211">
        <v>1</v>
      </c>
      <c r="O101" s="209">
        <v>0</v>
      </c>
      <c r="P101" s="210">
        <v>1</v>
      </c>
      <c r="Q101" s="212">
        <v>1</v>
      </c>
      <c r="R101" s="214">
        <v>1</v>
      </c>
      <c r="S101" s="212">
        <v>1</v>
      </c>
      <c r="T101" s="208">
        <v>1</v>
      </c>
      <c r="U101" s="95" t="s">
        <v>1660</v>
      </c>
      <c r="V101" s="169" t="str">
        <f t="shared" si="10"/>
        <v>ü</v>
      </c>
      <c r="W101" s="169" t="str">
        <f t="shared" si="11"/>
        <v/>
      </c>
      <c r="X101" s="169" t="str">
        <f t="shared" si="12"/>
        <v/>
      </c>
      <c r="Y101" s="169" t="str">
        <f t="shared" si="13"/>
        <v/>
      </c>
    </row>
    <row r="102" spans="1:25" s="40" customFormat="1" ht="14.25">
      <c r="A102" s="167">
        <f t="shared" si="14"/>
        <v>95</v>
      </c>
      <c r="B102" s="167">
        <v>1</v>
      </c>
      <c r="C102" s="168"/>
      <c r="D102" s="87" t="s">
        <v>1970</v>
      </c>
      <c r="E102" s="269">
        <v>2700000</v>
      </c>
      <c r="F102" s="208" t="s">
        <v>1250</v>
      </c>
      <c r="G102" s="209">
        <v>1</v>
      </c>
      <c r="H102" s="210">
        <v>1</v>
      </c>
      <c r="I102" s="210">
        <v>0</v>
      </c>
      <c r="J102" s="210">
        <v>0</v>
      </c>
      <c r="K102" s="210">
        <v>0</v>
      </c>
      <c r="L102" s="209">
        <v>1</v>
      </c>
      <c r="M102" s="210">
        <v>1</v>
      </c>
      <c r="N102" s="211">
        <v>1</v>
      </c>
      <c r="O102" s="209">
        <v>0</v>
      </c>
      <c r="P102" s="210">
        <v>1</v>
      </c>
      <c r="Q102" s="212">
        <v>1</v>
      </c>
      <c r="R102" s="214">
        <v>1</v>
      </c>
      <c r="S102" s="270">
        <v>1</v>
      </c>
      <c r="T102" s="208">
        <v>1</v>
      </c>
      <c r="U102" s="245" t="s">
        <v>1348</v>
      </c>
      <c r="V102" s="169" t="str">
        <f t="shared" si="10"/>
        <v>ü</v>
      </c>
      <c r="W102" s="169" t="str">
        <f t="shared" si="11"/>
        <v/>
      </c>
      <c r="X102" s="169" t="str">
        <f t="shared" si="12"/>
        <v/>
      </c>
      <c r="Y102" s="169" t="str">
        <f t="shared" si="13"/>
        <v/>
      </c>
    </row>
    <row r="103" spans="1:25" s="40" customFormat="1" ht="28.5">
      <c r="A103" s="167">
        <f t="shared" si="14"/>
        <v>96</v>
      </c>
      <c r="B103" s="167">
        <v>1</v>
      </c>
      <c r="C103" s="168"/>
      <c r="D103" s="87" t="s">
        <v>1971</v>
      </c>
      <c r="E103" s="269">
        <v>5631000</v>
      </c>
      <c r="F103" s="232" t="s">
        <v>1250</v>
      </c>
      <c r="G103" s="233">
        <v>1</v>
      </c>
      <c r="H103" s="234">
        <v>1</v>
      </c>
      <c r="I103" s="234">
        <v>1</v>
      </c>
      <c r="J103" s="234">
        <v>0</v>
      </c>
      <c r="K103" s="234">
        <v>0</v>
      </c>
      <c r="L103" s="233">
        <v>1</v>
      </c>
      <c r="M103" s="234">
        <v>1</v>
      </c>
      <c r="N103" s="235">
        <v>1</v>
      </c>
      <c r="O103" s="233">
        <v>0</v>
      </c>
      <c r="P103" s="234">
        <v>1</v>
      </c>
      <c r="Q103" s="236">
        <v>1</v>
      </c>
      <c r="R103" s="237">
        <v>1</v>
      </c>
      <c r="S103" s="279">
        <v>1</v>
      </c>
      <c r="T103" s="232">
        <v>1</v>
      </c>
      <c r="U103" s="277" t="s">
        <v>1596</v>
      </c>
      <c r="V103" s="169" t="str">
        <f t="shared" si="10"/>
        <v>ü</v>
      </c>
      <c r="W103" s="169" t="str">
        <f t="shared" si="11"/>
        <v/>
      </c>
      <c r="X103" s="169" t="str">
        <f t="shared" si="12"/>
        <v/>
      </c>
      <c r="Y103" s="169" t="str">
        <f t="shared" si="13"/>
        <v/>
      </c>
    </row>
    <row r="104" spans="1:25" s="40" customFormat="1" ht="28.5">
      <c r="A104" s="167">
        <f t="shared" si="14"/>
        <v>97</v>
      </c>
      <c r="B104" s="167">
        <v>1</v>
      </c>
      <c r="C104" s="168"/>
      <c r="D104" s="87" t="s">
        <v>1972</v>
      </c>
      <c r="E104" s="269">
        <v>1646100</v>
      </c>
      <c r="F104" s="232" t="s">
        <v>1250</v>
      </c>
      <c r="G104" s="233">
        <v>1</v>
      </c>
      <c r="H104" s="234">
        <v>1</v>
      </c>
      <c r="I104" s="234">
        <v>1</v>
      </c>
      <c r="J104" s="234">
        <v>0</v>
      </c>
      <c r="K104" s="234">
        <v>0</v>
      </c>
      <c r="L104" s="233">
        <v>1</v>
      </c>
      <c r="M104" s="234">
        <v>1</v>
      </c>
      <c r="N104" s="235">
        <v>1</v>
      </c>
      <c r="O104" s="233">
        <v>0</v>
      </c>
      <c r="P104" s="234">
        <v>1</v>
      </c>
      <c r="Q104" s="236">
        <v>1</v>
      </c>
      <c r="R104" s="237">
        <v>1</v>
      </c>
      <c r="S104" s="279">
        <v>1</v>
      </c>
      <c r="T104" s="232">
        <v>1</v>
      </c>
      <c r="U104" s="277" t="s">
        <v>1596</v>
      </c>
      <c r="V104" s="169" t="str">
        <f t="shared" ref="V104:V135" si="15">IF($F104="Y",$Z$4,"")</f>
        <v>ü</v>
      </c>
      <c r="W104" s="169" t="str">
        <f t="shared" ref="W104:W135" si="16">IF(F104="F",$Z$4,"")</f>
        <v/>
      </c>
      <c r="X104" s="169" t="str">
        <f t="shared" ref="X104:X135" si="17">IF(F104="L",$Z$4,"")</f>
        <v/>
      </c>
      <c r="Y104" s="169" t="str">
        <f t="shared" ref="Y104:Y135" si="18">IF(F104="N",$Z$4,"")</f>
        <v/>
      </c>
    </row>
    <row r="105" spans="1:25" s="40" customFormat="1" ht="28.5">
      <c r="A105" s="167">
        <f t="shared" ref="A105:A136" si="19">A104+1</f>
        <v>98</v>
      </c>
      <c r="B105" s="167">
        <v>1</v>
      </c>
      <c r="C105" s="168"/>
      <c r="D105" s="87" t="s">
        <v>1973</v>
      </c>
      <c r="E105" s="269">
        <v>2500000</v>
      </c>
      <c r="F105" s="232" t="s">
        <v>1250</v>
      </c>
      <c r="G105" s="233">
        <v>1</v>
      </c>
      <c r="H105" s="234">
        <v>1</v>
      </c>
      <c r="I105" s="234">
        <v>1</v>
      </c>
      <c r="J105" s="234">
        <v>0</v>
      </c>
      <c r="K105" s="234">
        <v>0</v>
      </c>
      <c r="L105" s="233">
        <v>1</v>
      </c>
      <c r="M105" s="234">
        <v>1</v>
      </c>
      <c r="N105" s="235">
        <v>1</v>
      </c>
      <c r="O105" s="233">
        <v>0</v>
      </c>
      <c r="P105" s="234">
        <v>1</v>
      </c>
      <c r="Q105" s="236">
        <v>1</v>
      </c>
      <c r="R105" s="237">
        <v>1</v>
      </c>
      <c r="S105" s="279">
        <v>1</v>
      </c>
      <c r="T105" s="232">
        <v>1</v>
      </c>
      <c r="U105" s="277" t="s">
        <v>1596</v>
      </c>
      <c r="V105" s="169" t="str">
        <f t="shared" si="15"/>
        <v>ü</v>
      </c>
      <c r="W105" s="169" t="str">
        <f t="shared" si="16"/>
        <v/>
      </c>
      <c r="X105" s="169" t="str">
        <f t="shared" si="17"/>
        <v/>
      </c>
      <c r="Y105" s="169" t="str">
        <f t="shared" si="18"/>
        <v/>
      </c>
    </row>
    <row r="106" spans="1:25" s="40" customFormat="1" ht="28.5">
      <c r="A106" s="167">
        <f t="shared" si="19"/>
        <v>99</v>
      </c>
      <c r="B106" s="167">
        <v>1</v>
      </c>
      <c r="C106" s="168"/>
      <c r="D106" s="87" t="s">
        <v>1718</v>
      </c>
      <c r="E106" s="269">
        <v>1841000</v>
      </c>
      <c r="F106" s="232" t="s">
        <v>1250</v>
      </c>
      <c r="G106" s="233">
        <v>1</v>
      </c>
      <c r="H106" s="234">
        <v>1</v>
      </c>
      <c r="I106" s="234">
        <v>1</v>
      </c>
      <c r="J106" s="234">
        <v>0</v>
      </c>
      <c r="K106" s="234">
        <v>0</v>
      </c>
      <c r="L106" s="233">
        <v>1</v>
      </c>
      <c r="M106" s="234">
        <v>1</v>
      </c>
      <c r="N106" s="235">
        <v>1</v>
      </c>
      <c r="O106" s="233">
        <v>0</v>
      </c>
      <c r="P106" s="234">
        <v>1</v>
      </c>
      <c r="Q106" s="236">
        <v>1</v>
      </c>
      <c r="R106" s="237">
        <v>1</v>
      </c>
      <c r="S106" s="279">
        <v>1</v>
      </c>
      <c r="T106" s="232">
        <v>1</v>
      </c>
      <c r="U106" s="277" t="s">
        <v>1596</v>
      </c>
      <c r="V106" s="169" t="str">
        <f t="shared" si="15"/>
        <v>ü</v>
      </c>
      <c r="W106" s="169" t="str">
        <f t="shared" si="16"/>
        <v/>
      </c>
      <c r="X106" s="169" t="str">
        <f t="shared" si="17"/>
        <v/>
      </c>
      <c r="Y106" s="169" t="str">
        <f t="shared" si="18"/>
        <v/>
      </c>
    </row>
    <row r="107" spans="1:25" s="40" customFormat="1" ht="28.5">
      <c r="A107" s="167">
        <f t="shared" si="19"/>
        <v>100</v>
      </c>
      <c r="B107" s="167">
        <v>1</v>
      </c>
      <c r="C107" s="168"/>
      <c r="D107" s="87" t="s">
        <v>1719</v>
      </c>
      <c r="E107" s="269">
        <v>810000</v>
      </c>
      <c r="F107" s="232" t="s">
        <v>1250</v>
      </c>
      <c r="G107" s="233">
        <v>1</v>
      </c>
      <c r="H107" s="234">
        <v>1</v>
      </c>
      <c r="I107" s="234">
        <v>0</v>
      </c>
      <c r="J107" s="234">
        <v>0</v>
      </c>
      <c r="K107" s="234">
        <v>0</v>
      </c>
      <c r="L107" s="233">
        <v>1</v>
      </c>
      <c r="M107" s="234">
        <v>1</v>
      </c>
      <c r="N107" s="235">
        <v>1</v>
      </c>
      <c r="O107" s="233">
        <v>0</v>
      </c>
      <c r="P107" s="234">
        <v>1</v>
      </c>
      <c r="Q107" s="236">
        <v>1</v>
      </c>
      <c r="R107" s="237">
        <v>1</v>
      </c>
      <c r="S107" s="279">
        <v>1</v>
      </c>
      <c r="T107" s="232">
        <v>1</v>
      </c>
      <c r="U107" s="277" t="s">
        <v>1661</v>
      </c>
      <c r="V107" s="169" t="str">
        <f t="shared" si="15"/>
        <v>ü</v>
      </c>
      <c r="W107" s="169" t="str">
        <f t="shared" si="16"/>
        <v/>
      </c>
      <c r="X107" s="169" t="str">
        <f t="shared" si="17"/>
        <v/>
      </c>
      <c r="Y107" s="169" t="str">
        <f t="shared" si="18"/>
        <v/>
      </c>
    </row>
    <row r="108" spans="1:25" s="40" customFormat="1" ht="28.5">
      <c r="A108" s="167">
        <f t="shared" si="19"/>
        <v>101</v>
      </c>
      <c r="B108" s="167">
        <v>1</v>
      </c>
      <c r="C108" s="168"/>
      <c r="D108" s="274" t="s">
        <v>1720</v>
      </c>
      <c r="E108" s="269">
        <v>1683000</v>
      </c>
      <c r="F108" s="208" t="s">
        <v>1250</v>
      </c>
      <c r="G108" s="209">
        <v>1</v>
      </c>
      <c r="H108" s="210">
        <v>1</v>
      </c>
      <c r="I108" s="210">
        <v>1</v>
      </c>
      <c r="J108" s="210">
        <v>0</v>
      </c>
      <c r="K108" s="210">
        <v>0</v>
      </c>
      <c r="L108" s="209">
        <v>1</v>
      </c>
      <c r="M108" s="210">
        <v>1</v>
      </c>
      <c r="N108" s="211">
        <v>1</v>
      </c>
      <c r="O108" s="209">
        <v>0</v>
      </c>
      <c r="P108" s="210">
        <v>1</v>
      </c>
      <c r="Q108" s="212">
        <v>1</v>
      </c>
      <c r="R108" s="214">
        <v>1</v>
      </c>
      <c r="S108" s="270">
        <v>1</v>
      </c>
      <c r="T108" s="208">
        <v>1</v>
      </c>
      <c r="U108" s="95" t="s">
        <v>1359</v>
      </c>
      <c r="V108" s="169" t="str">
        <f t="shared" si="15"/>
        <v>ü</v>
      </c>
      <c r="W108" s="169" t="str">
        <f t="shared" si="16"/>
        <v/>
      </c>
      <c r="X108" s="169" t="str">
        <f t="shared" si="17"/>
        <v/>
      </c>
      <c r="Y108" s="169" t="str">
        <f t="shared" si="18"/>
        <v/>
      </c>
    </row>
    <row r="109" spans="1:25" s="40" customFormat="1" ht="28.5">
      <c r="A109" s="167">
        <f t="shared" si="19"/>
        <v>102</v>
      </c>
      <c r="B109" s="167">
        <v>1</v>
      </c>
      <c r="C109" s="168"/>
      <c r="D109" s="274" t="s">
        <v>1721</v>
      </c>
      <c r="E109" s="269">
        <v>1648000</v>
      </c>
      <c r="F109" s="208" t="s">
        <v>1250</v>
      </c>
      <c r="G109" s="209">
        <v>1</v>
      </c>
      <c r="H109" s="210">
        <v>1</v>
      </c>
      <c r="I109" s="210">
        <v>1</v>
      </c>
      <c r="J109" s="210">
        <v>0</v>
      </c>
      <c r="K109" s="210">
        <v>0</v>
      </c>
      <c r="L109" s="209">
        <v>1</v>
      </c>
      <c r="M109" s="210">
        <v>1</v>
      </c>
      <c r="N109" s="211">
        <v>1</v>
      </c>
      <c r="O109" s="209">
        <v>0</v>
      </c>
      <c r="P109" s="210">
        <v>1</v>
      </c>
      <c r="Q109" s="212">
        <v>1</v>
      </c>
      <c r="R109" s="214">
        <v>1</v>
      </c>
      <c r="S109" s="270">
        <v>1</v>
      </c>
      <c r="T109" s="208">
        <v>1</v>
      </c>
      <c r="U109" s="95" t="s">
        <v>1359</v>
      </c>
      <c r="V109" s="169" t="str">
        <f t="shared" si="15"/>
        <v>ü</v>
      </c>
      <c r="W109" s="169" t="str">
        <f t="shared" si="16"/>
        <v/>
      </c>
      <c r="X109" s="169" t="str">
        <f t="shared" si="17"/>
        <v/>
      </c>
      <c r="Y109" s="169" t="str">
        <f t="shared" si="18"/>
        <v/>
      </c>
    </row>
    <row r="110" spans="1:25" s="40" customFormat="1" ht="28.5">
      <c r="A110" s="167">
        <f t="shared" si="19"/>
        <v>103</v>
      </c>
      <c r="B110" s="167">
        <v>1</v>
      </c>
      <c r="C110" s="168"/>
      <c r="D110" s="280" t="s">
        <v>1722</v>
      </c>
      <c r="E110" s="271">
        <v>1260000</v>
      </c>
      <c r="F110" s="239" t="s">
        <v>1249</v>
      </c>
      <c r="G110" s="241">
        <v>0</v>
      </c>
      <c r="H110" s="241">
        <v>0</v>
      </c>
      <c r="I110" s="241">
        <v>0</v>
      </c>
      <c r="J110" s="241">
        <v>0</v>
      </c>
      <c r="K110" s="243">
        <v>0</v>
      </c>
      <c r="L110" s="272">
        <v>0</v>
      </c>
      <c r="M110" s="241">
        <v>0</v>
      </c>
      <c r="N110" s="243">
        <v>0</v>
      </c>
      <c r="O110" s="272">
        <v>0</v>
      </c>
      <c r="P110" s="241">
        <v>0</v>
      </c>
      <c r="Q110" s="243">
        <v>0</v>
      </c>
      <c r="R110" s="272">
        <v>0</v>
      </c>
      <c r="S110" s="243">
        <v>0</v>
      </c>
      <c r="T110" s="239">
        <v>0</v>
      </c>
      <c r="U110" s="273" t="s">
        <v>862</v>
      </c>
      <c r="V110" s="169" t="str">
        <f t="shared" si="15"/>
        <v/>
      </c>
      <c r="W110" s="169" t="str">
        <f t="shared" si="16"/>
        <v/>
      </c>
      <c r="X110" s="169" t="str">
        <f t="shared" si="17"/>
        <v/>
      </c>
      <c r="Y110" s="169" t="str">
        <f t="shared" si="18"/>
        <v>ü</v>
      </c>
    </row>
    <row r="111" spans="1:25" s="40" customFormat="1" ht="28.5">
      <c r="A111" s="167">
        <f t="shared" si="19"/>
        <v>104</v>
      </c>
      <c r="B111" s="167">
        <v>1</v>
      </c>
      <c r="C111" s="168"/>
      <c r="D111" s="280" t="s">
        <v>1723</v>
      </c>
      <c r="E111" s="271">
        <v>650000</v>
      </c>
      <c r="F111" s="239" t="s">
        <v>1249</v>
      </c>
      <c r="G111" s="241">
        <v>0</v>
      </c>
      <c r="H111" s="241">
        <v>0</v>
      </c>
      <c r="I111" s="241">
        <v>0</v>
      </c>
      <c r="J111" s="241">
        <v>0</v>
      </c>
      <c r="K111" s="243">
        <v>0</v>
      </c>
      <c r="L111" s="272">
        <v>0</v>
      </c>
      <c r="M111" s="241">
        <v>0</v>
      </c>
      <c r="N111" s="243">
        <v>0</v>
      </c>
      <c r="O111" s="272">
        <v>0</v>
      </c>
      <c r="P111" s="241">
        <v>0</v>
      </c>
      <c r="Q111" s="243">
        <v>0</v>
      </c>
      <c r="R111" s="272">
        <v>0</v>
      </c>
      <c r="S111" s="243">
        <v>0</v>
      </c>
      <c r="T111" s="239">
        <v>0</v>
      </c>
      <c r="U111" s="273" t="s">
        <v>862</v>
      </c>
      <c r="V111" s="169" t="str">
        <f t="shared" si="15"/>
        <v/>
      </c>
      <c r="W111" s="169" t="str">
        <f t="shared" si="16"/>
        <v/>
      </c>
      <c r="X111" s="169" t="str">
        <f t="shared" si="17"/>
        <v/>
      </c>
      <c r="Y111" s="169" t="str">
        <f t="shared" si="18"/>
        <v>ü</v>
      </c>
    </row>
    <row r="112" spans="1:25" s="40" customFormat="1" ht="14.25">
      <c r="A112" s="167">
        <f t="shared" si="19"/>
        <v>105</v>
      </c>
      <c r="B112" s="167">
        <v>1</v>
      </c>
      <c r="C112" s="168"/>
      <c r="D112" s="274" t="s">
        <v>1724</v>
      </c>
      <c r="E112" s="269">
        <v>1500000</v>
      </c>
      <c r="F112" s="208" t="s">
        <v>1250</v>
      </c>
      <c r="G112" s="209">
        <v>1</v>
      </c>
      <c r="H112" s="210">
        <v>1</v>
      </c>
      <c r="I112" s="210">
        <v>1</v>
      </c>
      <c r="J112" s="210">
        <v>0</v>
      </c>
      <c r="K112" s="210">
        <v>0</v>
      </c>
      <c r="L112" s="209">
        <v>1</v>
      </c>
      <c r="M112" s="210">
        <v>1</v>
      </c>
      <c r="N112" s="211">
        <v>1</v>
      </c>
      <c r="O112" s="209">
        <v>0</v>
      </c>
      <c r="P112" s="210">
        <v>1</v>
      </c>
      <c r="Q112" s="212">
        <v>1</v>
      </c>
      <c r="R112" s="214">
        <v>1</v>
      </c>
      <c r="S112" s="212">
        <v>1</v>
      </c>
      <c r="T112" s="208">
        <v>1</v>
      </c>
      <c r="U112" s="95" t="s">
        <v>944</v>
      </c>
      <c r="V112" s="169" t="str">
        <f t="shared" si="15"/>
        <v>ü</v>
      </c>
      <c r="W112" s="169" t="str">
        <f t="shared" si="16"/>
        <v/>
      </c>
      <c r="X112" s="169" t="str">
        <f t="shared" si="17"/>
        <v/>
      </c>
      <c r="Y112" s="169" t="str">
        <f t="shared" si="18"/>
        <v/>
      </c>
    </row>
    <row r="113" spans="1:25" s="40" customFormat="1" ht="42.75">
      <c r="A113" s="167">
        <f t="shared" si="19"/>
        <v>106</v>
      </c>
      <c r="B113" s="167">
        <v>1</v>
      </c>
      <c r="C113" s="168"/>
      <c r="D113" s="274" t="s">
        <v>1725</v>
      </c>
      <c r="E113" s="269">
        <v>2090000</v>
      </c>
      <c r="F113" s="208" t="s">
        <v>1250</v>
      </c>
      <c r="G113" s="209">
        <v>1</v>
      </c>
      <c r="H113" s="210">
        <v>1</v>
      </c>
      <c r="I113" s="210">
        <v>1</v>
      </c>
      <c r="J113" s="210">
        <v>0</v>
      </c>
      <c r="K113" s="210">
        <v>0</v>
      </c>
      <c r="L113" s="209">
        <v>1</v>
      </c>
      <c r="M113" s="210">
        <v>1</v>
      </c>
      <c r="N113" s="211">
        <v>1</v>
      </c>
      <c r="O113" s="209">
        <v>0</v>
      </c>
      <c r="P113" s="210">
        <v>1</v>
      </c>
      <c r="Q113" s="212">
        <v>1</v>
      </c>
      <c r="R113" s="214">
        <v>1</v>
      </c>
      <c r="S113" s="212">
        <v>1</v>
      </c>
      <c r="T113" s="208">
        <v>1</v>
      </c>
      <c r="U113" s="95" t="s">
        <v>945</v>
      </c>
      <c r="V113" s="169" t="str">
        <f t="shared" si="15"/>
        <v>ü</v>
      </c>
      <c r="W113" s="169" t="str">
        <f t="shared" si="16"/>
        <v/>
      </c>
      <c r="X113" s="169" t="str">
        <f t="shared" si="17"/>
        <v/>
      </c>
      <c r="Y113" s="169" t="str">
        <f t="shared" si="18"/>
        <v/>
      </c>
    </row>
    <row r="114" spans="1:25" s="40" customFormat="1" ht="28.5">
      <c r="A114" s="167">
        <f t="shared" si="19"/>
        <v>107</v>
      </c>
      <c r="B114" s="167">
        <v>1</v>
      </c>
      <c r="C114" s="168"/>
      <c r="D114" s="274" t="s">
        <v>1726</v>
      </c>
      <c r="E114" s="269">
        <v>222000</v>
      </c>
      <c r="F114" s="208" t="s">
        <v>1249</v>
      </c>
      <c r="G114" s="209">
        <v>1</v>
      </c>
      <c r="H114" s="210">
        <v>0</v>
      </c>
      <c r="I114" s="210">
        <v>0</v>
      </c>
      <c r="J114" s="210">
        <v>0</v>
      </c>
      <c r="K114" s="211">
        <v>0</v>
      </c>
      <c r="L114" s="209">
        <v>1</v>
      </c>
      <c r="M114" s="210">
        <v>1</v>
      </c>
      <c r="N114" s="211">
        <v>1</v>
      </c>
      <c r="O114" s="209">
        <v>0</v>
      </c>
      <c r="P114" s="210">
        <v>1</v>
      </c>
      <c r="Q114" s="211">
        <v>1</v>
      </c>
      <c r="R114" s="209">
        <v>0</v>
      </c>
      <c r="S114" s="212">
        <v>0</v>
      </c>
      <c r="T114" s="208">
        <v>0</v>
      </c>
      <c r="U114" s="95" t="s">
        <v>1246</v>
      </c>
      <c r="V114" s="169" t="str">
        <f t="shared" si="15"/>
        <v/>
      </c>
      <c r="W114" s="169" t="str">
        <f t="shared" si="16"/>
        <v/>
      </c>
      <c r="X114" s="169" t="str">
        <f t="shared" si="17"/>
        <v/>
      </c>
      <c r="Y114" s="169" t="str">
        <f t="shared" si="18"/>
        <v>ü</v>
      </c>
    </row>
    <row r="115" spans="1:25" s="40" customFormat="1" ht="14.25">
      <c r="A115" s="167">
        <f t="shared" si="19"/>
        <v>108</v>
      </c>
      <c r="B115" s="167">
        <v>1</v>
      </c>
      <c r="C115" s="168"/>
      <c r="D115" s="274" t="s">
        <v>1727</v>
      </c>
      <c r="E115" s="269">
        <v>1499721</v>
      </c>
      <c r="F115" s="208" t="s">
        <v>1249</v>
      </c>
      <c r="G115" s="209">
        <v>1</v>
      </c>
      <c r="H115" s="210">
        <v>0</v>
      </c>
      <c r="I115" s="210">
        <v>0</v>
      </c>
      <c r="J115" s="210">
        <v>0</v>
      </c>
      <c r="K115" s="211">
        <v>0</v>
      </c>
      <c r="L115" s="209">
        <v>1</v>
      </c>
      <c r="M115" s="210">
        <v>1</v>
      </c>
      <c r="N115" s="211">
        <v>1</v>
      </c>
      <c r="O115" s="209">
        <v>0</v>
      </c>
      <c r="P115" s="210">
        <v>1</v>
      </c>
      <c r="Q115" s="211">
        <v>1</v>
      </c>
      <c r="R115" s="209">
        <v>0</v>
      </c>
      <c r="S115" s="212">
        <v>0</v>
      </c>
      <c r="T115" s="208">
        <v>0</v>
      </c>
      <c r="U115" s="95" t="s">
        <v>1246</v>
      </c>
      <c r="V115" s="169" t="str">
        <f t="shared" si="15"/>
        <v/>
      </c>
      <c r="W115" s="169" t="str">
        <f t="shared" si="16"/>
        <v/>
      </c>
      <c r="X115" s="169" t="str">
        <f t="shared" si="17"/>
        <v/>
      </c>
      <c r="Y115" s="169" t="str">
        <f t="shared" si="18"/>
        <v>ü</v>
      </c>
    </row>
    <row r="116" spans="1:25" s="40" customFormat="1" ht="28.5">
      <c r="A116" s="167">
        <f t="shared" si="19"/>
        <v>109</v>
      </c>
      <c r="B116" s="167">
        <v>1</v>
      </c>
      <c r="C116" s="168"/>
      <c r="D116" s="274" t="s">
        <v>1728</v>
      </c>
      <c r="E116" s="269">
        <v>125000</v>
      </c>
      <c r="F116" s="208" t="s">
        <v>1249</v>
      </c>
      <c r="G116" s="209">
        <v>1</v>
      </c>
      <c r="H116" s="210">
        <v>0</v>
      </c>
      <c r="I116" s="210">
        <v>0</v>
      </c>
      <c r="J116" s="210">
        <v>0</v>
      </c>
      <c r="K116" s="211">
        <v>0</v>
      </c>
      <c r="L116" s="209">
        <v>1</v>
      </c>
      <c r="M116" s="210">
        <v>1</v>
      </c>
      <c r="N116" s="211">
        <v>1</v>
      </c>
      <c r="O116" s="209">
        <v>0</v>
      </c>
      <c r="P116" s="210">
        <v>1</v>
      </c>
      <c r="Q116" s="211">
        <v>1</v>
      </c>
      <c r="R116" s="209">
        <v>0</v>
      </c>
      <c r="S116" s="212">
        <v>0</v>
      </c>
      <c r="T116" s="208">
        <v>0</v>
      </c>
      <c r="U116" s="95" t="s">
        <v>954</v>
      </c>
      <c r="V116" s="169" t="str">
        <f t="shared" si="15"/>
        <v/>
      </c>
      <c r="W116" s="169" t="str">
        <f t="shared" si="16"/>
        <v/>
      </c>
      <c r="X116" s="169" t="str">
        <f t="shared" si="17"/>
        <v/>
      </c>
      <c r="Y116" s="169" t="str">
        <f t="shared" si="18"/>
        <v>ü</v>
      </c>
    </row>
    <row r="117" spans="1:25" s="40" customFormat="1" ht="28.5">
      <c r="A117" s="167">
        <f t="shared" si="19"/>
        <v>110</v>
      </c>
      <c r="B117" s="167">
        <v>1</v>
      </c>
      <c r="C117" s="168"/>
      <c r="D117" s="274" t="s">
        <v>1729</v>
      </c>
      <c r="E117" s="269">
        <v>2296000</v>
      </c>
      <c r="F117" s="208" t="s">
        <v>1250</v>
      </c>
      <c r="G117" s="209">
        <v>1</v>
      </c>
      <c r="H117" s="210">
        <v>1</v>
      </c>
      <c r="I117" s="210">
        <v>1</v>
      </c>
      <c r="J117" s="210">
        <v>0</v>
      </c>
      <c r="K117" s="210">
        <v>0</v>
      </c>
      <c r="L117" s="209">
        <v>1</v>
      </c>
      <c r="M117" s="210">
        <v>1</v>
      </c>
      <c r="N117" s="211">
        <v>1</v>
      </c>
      <c r="O117" s="209">
        <v>0</v>
      </c>
      <c r="P117" s="210">
        <v>1</v>
      </c>
      <c r="Q117" s="212">
        <v>1</v>
      </c>
      <c r="R117" s="214">
        <v>1</v>
      </c>
      <c r="S117" s="270">
        <v>1</v>
      </c>
      <c r="T117" s="208">
        <v>1</v>
      </c>
      <c r="U117" s="95" t="s">
        <v>1652</v>
      </c>
      <c r="V117" s="169" t="str">
        <f t="shared" si="15"/>
        <v>ü</v>
      </c>
      <c r="W117" s="169" t="str">
        <f t="shared" si="16"/>
        <v/>
      </c>
      <c r="X117" s="169" t="str">
        <f t="shared" si="17"/>
        <v/>
      </c>
      <c r="Y117" s="169" t="str">
        <f t="shared" si="18"/>
        <v/>
      </c>
    </row>
    <row r="118" spans="1:25" s="40" customFormat="1" ht="28.5">
      <c r="A118" s="167">
        <f t="shared" si="19"/>
        <v>111</v>
      </c>
      <c r="B118" s="167">
        <v>1</v>
      </c>
      <c r="C118" s="168"/>
      <c r="D118" s="274" t="s">
        <v>1730</v>
      </c>
      <c r="E118" s="269">
        <v>2028928</v>
      </c>
      <c r="F118" s="208" t="s">
        <v>1250</v>
      </c>
      <c r="G118" s="209">
        <v>1</v>
      </c>
      <c r="H118" s="210">
        <v>1</v>
      </c>
      <c r="I118" s="210">
        <v>0</v>
      </c>
      <c r="J118" s="210">
        <v>0</v>
      </c>
      <c r="K118" s="210">
        <v>0</v>
      </c>
      <c r="L118" s="209">
        <v>1</v>
      </c>
      <c r="M118" s="210">
        <v>1</v>
      </c>
      <c r="N118" s="211">
        <v>1</v>
      </c>
      <c r="O118" s="209">
        <v>0</v>
      </c>
      <c r="P118" s="210">
        <v>1</v>
      </c>
      <c r="Q118" s="212">
        <v>1</v>
      </c>
      <c r="R118" s="214">
        <v>1</v>
      </c>
      <c r="S118" s="212">
        <v>1</v>
      </c>
      <c r="T118" s="208">
        <v>1</v>
      </c>
      <c r="U118" s="95" t="s">
        <v>897</v>
      </c>
      <c r="V118" s="169" t="str">
        <f t="shared" si="15"/>
        <v>ü</v>
      </c>
      <c r="W118" s="169" t="str">
        <f t="shared" si="16"/>
        <v/>
      </c>
      <c r="X118" s="169" t="str">
        <f t="shared" si="17"/>
        <v/>
      </c>
      <c r="Y118" s="169" t="str">
        <f t="shared" si="18"/>
        <v/>
      </c>
    </row>
    <row r="119" spans="1:25" s="40" customFormat="1" ht="28.5">
      <c r="A119" s="167">
        <f t="shared" si="19"/>
        <v>112</v>
      </c>
      <c r="B119" s="167">
        <v>1</v>
      </c>
      <c r="C119" s="168"/>
      <c r="D119" s="274" t="s">
        <v>1731</v>
      </c>
      <c r="E119" s="269">
        <v>704000</v>
      </c>
      <c r="F119" s="208" t="s">
        <v>1250</v>
      </c>
      <c r="G119" s="209">
        <v>1</v>
      </c>
      <c r="H119" s="210">
        <v>1</v>
      </c>
      <c r="I119" s="210">
        <v>0</v>
      </c>
      <c r="J119" s="210">
        <v>0</v>
      </c>
      <c r="K119" s="210">
        <v>0</v>
      </c>
      <c r="L119" s="209">
        <v>1</v>
      </c>
      <c r="M119" s="210">
        <v>1</v>
      </c>
      <c r="N119" s="211">
        <v>1</v>
      </c>
      <c r="O119" s="209">
        <v>0</v>
      </c>
      <c r="P119" s="210">
        <v>1</v>
      </c>
      <c r="Q119" s="212">
        <v>1</v>
      </c>
      <c r="R119" s="214">
        <v>1</v>
      </c>
      <c r="S119" s="212">
        <v>1</v>
      </c>
      <c r="T119" s="208">
        <v>1</v>
      </c>
      <c r="U119" s="95" t="s">
        <v>897</v>
      </c>
      <c r="V119" s="169" t="str">
        <f t="shared" si="15"/>
        <v>ü</v>
      </c>
      <c r="W119" s="169" t="str">
        <f t="shared" si="16"/>
        <v/>
      </c>
      <c r="X119" s="169" t="str">
        <f t="shared" si="17"/>
        <v/>
      </c>
      <c r="Y119" s="169" t="str">
        <f t="shared" si="18"/>
        <v/>
      </c>
    </row>
    <row r="120" spans="1:25" s="40" customFormat="1" ht="28.5">
      <c r="A120" s="167">
        <f t="shared" si="19"/>
        <v>113</v>
      </c>
      <c r="B120" s="167">
        <v>1</v>
      </c>
      <c r="C120" s="168"/>
      <c r="D120" s="274" t="s">
        <v>1732</v>
      </c>
      <c r="E120" s="269">
        <v>321000</v>
      </c>
      <c r="F120" s="208" t="s">
        <v>1341</v>
      </c>
      <c r="G120" s="209">
        <v>1</v>
      </c>
      <c r="H120" s="210">
        <v>1</v>
      </c>
      <c r="I120" s="210">
        <v>1</v>
      </c>
      <c r="J120" s="210">
        <v>0</v>
      </c>
      <c r="K120" s="210">
        <v>0</v>
      </c>
      <c r="L120" s="209">
        <v>1</v>
      </c>
      <c r="M120" s="210">
        <v>1</v>
      </c>
      <c r="N120" s="211">
        <v>1</v>
      </c>
      <c r="O120" s="209">
        <v>0</v>
      </c>
      <c r="P120" s="210">
        <v>1</v>
      </c>
      <c r="Q120" s="212">
        <v>1</v>
      </c>
      <c r="R120" s="214">
        <v>1</v>
      </c>
      <c r="S120" s="270">
        <v>1</v>
      </c>
      <c r="T120" s="208">
        <v>0</v>
      </c>
      <c r="U120" s="95" t="s">
        <v>1342</v>
      </c>
      <c r="V120" s="169" t="str">
        <f t="shared" si="15"/>
        <v/>
      </c>
      <c r="W120" s="169" t="str">
        <f t="shared" si="16"/>
        <v/>
      </c>
      <c r="X120" s="169" t="str">
        <f t="shared" si="17"/>
        <v>ü</v>
      </c>
      <c r="Y120" s="169" t="str">
        <f t="shared" si="18"/>
        <v/>
      </c>
    </row>
    <row r="121" spans="1:25" s="40" customFormat="1" ht="28.5">
      <c r="A121" s="167">
        <f t="shared" si="19"/>
        <v>114</v>
      </c>
      <c r="B121" s="167">
        <v>1</v>
      </c>
      <c r="C121" s="168"/>
      <c r="D121" s="274" t="s">
        <v>1733</v>
      </c>
      <c r="E121" s="269">
        <v>302000</v>
      </c>
      <c r="F121" s="208" t="s">
        <v>1341</v>
      </c>
      <c r="G121" s="209">
        <v>1</v>
      </c>
      <c r="H121" s="210">
        <v>1</v>
      </c>
      <c r="I121" s="210">
        <v>1</v>
      </c>
      <c r="J121" s="210">
        <v>0</v>
      </c>
      <c r="K121" s="210">
        <v>0</v>
      </c>
      <c r="L121" s="209">
        <v>1</v>
      </c>
      <c r="M121" s="210">
        <v>1</v>
      </c>
      <c r="N121" s="211">
        <v>1</v>
      </c>
      <c r="O121" s="209">
        <v>0</v>
      </c>
      <c r="P121" s="210">
        <v>1</v>
      </c>
      <c r="Q121" s="212">
        <v>1</v>
      </c>
      <c r="R121" s="214">
        <v>1</v>
      </c>
      <c r="S121" s="270">
        <v>1</v>
      </c>
      <c r="T121" s="208">
        <v>0</v>
      </c>
      <c r="U121" s="95" t="s">
        <v>1342</v>
      </c>
      <c r="V121" s="169" t="str">
        <f t="shared" si="15"/>
        <v/>
      </c>
      <c r="W121" s="169" t="str">
        <f t="shared" si="16"/>
        <v/>
      </c>
      <c r="X121" s="169" t="str">
        <f t="shared" si="17"/>
        <v>ü</v>
      </c>
      <c r="Y121" s="169" t="str">
        <f t="shared" si="18"/>
        <v/>
      </c>
    </row>
    <row r="122" spans="1:25" s="40" customFormat="1" ht="28.5">
      <c r="A122" s="167">
        <f t="shared" si="19"/>
        <v>115</v>
      </c>
      <c r="B122" s="167">
        <v>1</v>
      </c>
      <c r="C122" s="168"/>
      <c r="D122" s="274" t="s">
        <v>1734</v>
      </c>
      <c r="E122" s="269">
        <v>1434000</v>
      </c>
      <c r="F122" s="208" t="s">
        <v>1250</v>
      </c>
      <c r="G122" s="209">
        <v>1</v>
      </c>
      <c r="H122" s="210">
        <v>1</v>
      </c>
      <c r="I122" s="210">
        <v>1</v>
      </c>
      <c r="J122" s="210">
        <v>0</v>
      </c>
      <c r="K122" s="210">
        <v>0</v>
      </c>
      <c r="L122" s="209">
        <v>1</v>
      </c>
      <c r="M122" s="210">
        <v>1</v>
      </c>
      <c r="N122" s="211">
        <v>1</v>
      </c>
      <c r="O122" s="209">
        <v>0</v>
      </c>
      <c r="P122" s="210">
        <v>1</v>
      </c>
      <c r="Q122" s="212">
        <v>1</v>
      </c>
      <c r="R122" s="214">
        <v>1</v>
      </c>
      <c r="S122" s="212">
        <v>1</v>
      </c>
      <c r="T122" s="208">
        <v>1</v>
      </c>
      <c r="U122" s="95" t="s">
        <v>1096</v>
      </c>
      <c r="V122" s="169" t="str">
        <f t="shared" si="15"/>
        <v>ü</v>
      </c>
      <c r="W122" s="169" t="str">
        <f t="shared" si="16"/>
        <v/>
      </c>
      <c r="X122" s="169" t="str">
        <f t="shared" si="17"/>
        <v/>
      </c>
      <c r="Y122" s="169" t="str">
        <f t="shared" si="18"/>
        <v/>
      </c>
    </row>
    <row r="123" spans="1:25" s="40" customFormat="1" ht="28.5">
      <c r="A123" s="167">
        <f t="shared" si="19"/>
        <v>116</v>
      </c>
      <c r="B123" s="167">
        <v>1</v>
      </c>
      <c r="C123" s="168"/>
      <c r="D123" s="274" t="s">
        <v>1093</v>
      </c>
      <c r="E123" s="269">
        <v>12000000</v>
      </c>
      <c r="F123" s="208" t="s">
        <v>1250</v>
      </c>
      <c r="G123" s="209">
        <v>1</v>
      </c>
      <c r="H123" s="210">
        <v>1</v>
      </c>
      <c r="I123" s="210">
        <v>1</v>
      </c>
      <c r="J123" s="210">
        <v>0</v>
      </c>
      <c r="K123" s="210">
        <v>0</v>
      </c>
      <c r="L123" s="209">
        <v>1</v>
      </c>
      <c r="M123" s="210">
        <v>1</v>
      </c>
      <c r="N123" s="211">
        <v>1</v>
      </c>
      <c r="O123" s="209">
        <v>0</v>
      </c>
      <c r="P123" s="210">
        <v>1</v>
      </c>
      <c r="Q123" s="212">
        <v>1</v>
      </c>
      <c r="R123" s="214">
        <v>1</v>
      </c>
      <c r="S123" s="270">
        <v>1</v>
      </c>
      <c r="T123" s="208">
        <v>1</v>
      </c>
      <c r="U123" s="95" t="s">
        <v>1652</v>
      </c>
      <c r="V123" s="169" t="str">
        <f t="shared" si="15"/>
        <v>ü</v>
      </c>
      <c r="W123" s="169" t="str">
        <f t="shared" si="16"/>
        <v/>
      </c>
      <c r="X123" s="169" t="str">
        <f t="shared" si="17"/>
        <v/>
      </c>
      <c r="Y123" s="169" t="str">
        <f t="shared" si="18"/>
        <v/>
      </c>
    </row>
    <row r="124" spans="1:25" s="40" customFormat="1" ht="28.5">
      <c r="A124" s="167">
        <f t="shared" si="19"/>
        <v>117</v>
      </c>
      <c r="B124" s="167">
        <v>1</v>
      </c>
      <c r="C124" s="168"/>
      <c r="D124" s="274" t="s">
        <v>1094</v>
      </c>
      <c r="E124" s="269">
        <v>1070000</v>
      </c>
      <c r="F124" s="208" t="s">
        <v>1250</v>
      </c>
      <c r="G124" s="209">
        <v>1</v>
      </c>
      <c r="H124" s="210">
        <v>1</v>
      </c>
      <c r="I124" s="210">
        <v>1</v>
      </c>
      <c r="J124" s="210">
        <v>0</v>
      </c>
      <c r="K124" s="210">
        <v>0</v>
      </c>
      <c r="L124" s="209">
        <v>1</v>
      </c>
      <c r="M124" s="210">
        <v>1</v>
      </c>
      <c r="N124" s="211">
        <v>1</v>
      </c>
      <c r="O124" s="209">
        <v>0</v>
      </c>
      <c r="P124" s="210">
        <v>1</v>
      </c>
      <c r="Q124" s="212">
        <v>1</v>
      </c>
      <c r="R124" s="214">
        <v>1</v>
      </c>
      <c r="S124" s="270">
        <v>1</v>
      </c>
      <c r="T124" s="208">
        <v>1</v>
      </c>
      <c r="U124" s="95" t="s">
        <v>1652</v>
      </c>
      <c r="V124" s="169" t="str">
        <f t="shared" si="15"/>
        <v>ü</v>
      </c>
      <c r="W124" s="169" t="str">
        <f t="shared" si="16"/>
        <v/>
      </c>
      <c r="X124" s="169" t="str">
        <f t="shared" si="17"/>
        <v/>
      </c>
      <c r="Y124" s="169" t="str">
        <f t="shared" si="18"/>
        <v/>
      </c>
    </row>
    <row r="125" spans="1:25" s="40" customFormat="1" ht="28.5">
      <c r="A125" s="167">
        <f t="shared" si="19"/>
        <v>118</v>
      </c>
      <c r="B125" s="167">
        <v>1</v>
      </c>
      <c r="C125" s="168"/>
      <c r="D125" s="274" t="s">
        <v>1095</v>
      </c>
      <c r="E125" s="269">
        <v>1700000</v>
      </c>
      <c r="F125" s="208" t="s">
        <v>1250</v>
      </c>
      <c r="G125" s="209">
        <v>1</v>
      </c>
      <c r="H125" s="210">
        <v>1</v>
      </c>
      <c r="I125" s="210">
        <v>1</v>
      </c>
      <c r="J125" s="210">
        <v>0</v>
      </c>
      <c r="K125" s="210">
        <v>0</v>
      </c>
      <c r="L125" s="209">
        <v>1</v>
      </c>
      <c r="M125" s="210">
        <v>1</v>
      </c>
      <c r="N125" s="211">
        <v>1</v>
      </c>
      <c r="O125" s="209">
        <v>0</v>
      </c>
      <c r="P125" s="210">
        <v>1</v>
      </c>
      <c r="Q125" s="212">
        <v>1</v>
      </c>
      <c r="R125" s="214">
        <v>1</v>
      </c>
      <c r="S125" s="270">
        <v>1</v>
      </c>
      <c r="T125" s="208">
        <v>1</v>
      </c>
      <c r="U125" s="95" t="s">
        <v>1652</v>
      </c>
      <c r="V125" s="169" t="str">
        <f t="shared" si="15"/>
        <v>ü</v>
      </c>
      <c r="W125" s="169" t="str">
        <f t="shared" si="16"/>
        <v/>
      </c>
      <c r="X125" s="169" t="str">
        <f t="shared" si="17"/>
        <v/>
      </c>
      <c r="Y125" s="169" t="str">
        <f t="shared" si="18"/>
        <v/>
      </c>
    </row>
    <row r="126" spans="1:25" s="40" customFormat="1" ht="28.5">
      <c r="A126" s="167">
        <f t="shared" si="19"/>
        <v>119</v>
      </c>
      <c r="B126" s="167">
        <v>1</v>
      </c>
      <c r="C126" s="168"/>
      <c r="D126" s="274" t="s">
        <v>1824</v>
      </c>
      <c r="E126" s="269">
        <v>3888000</v>
      </c>
      <c r="F126" s="208" t="s">
        <v>1250</v>
      </c>
      <c r="G126" s="209">
        <v>1</v>
      </c>
      <c r="H126" s="210">
        <v>1</v>
      </c>
      <c r="I126" s="210">
        <v>1</v>
      </c>
      <c r="J126" s="210">
        <v>0</v>
      </c>
      <c r="K126" s="210">
        <v>0</v>
      </c>
      <c r="L126" s="209">
        <v>1</v>
      </c>
      <c r="M126" s="210">
        <v>1</v>
      </c>
      <c r="N126" s="211">
        <v>1</v>
      </c>
      <c r="O126" s="209">
        <v>0</v>
      </c>
      <c r="P126" s="210">
        <v>1</v>
      </c>
      <c r="Q126" s="212">
        <v>1</v>
      </c>
      <c r="R126" s="214">
        <v>1</v>
      </c>
      <c r="S126" s="270">
        <v>1</v>
      </c>
      <c r="T126" s="208">
        <v>1</v>
      </c>
      <c r="U126" s="95" t="s">
        <v>1652</v>
      </c>
      <c r="V126" s="169" t="str">
        <f t="shared" si="15"/>
        <v>ü</v>
      </c>
      <c r="W126" s="169" t="str">
        <f t="shared" si="16"/>
        <v/>
      </c>
      <c r="X126" s="169" t="str">
        <f t="shared" si="17"/>
        <v/>
      </c>
      <c r="Y126" s="169" t="str">
        <f t="shared" si="18"/>
        <v/>
      </c>
    </row>
    <row r="127" spans="1:25" s="40" customFormat="1" ht="28.5">
      <c r="A127" s="167">
        <f t="shared" si="19"/>
        <v>120</v>
      </c>
      <c r="B127" s="167">
        <v>1</v>
      </c>
      <c r="C127" s="168"/>
      <c r="D127" s="280" t="s">
        <v>1825</v>
      </c>
      <c r="E127" s="271">
        <v>3529000</v>
      </c>
      <c r="F127" s="239" t="s">
        <v>1249</v>
      </c>
      <c r="G127" s="241">
        <v>0</v>
      </c>
      <c r="H127" s="241">
        <v>0</v>
      </c>
      <c r="I127" s="241">
        <v>0</v>
      </c>
      <c r="J127" s="241">
        <v>0</v>
      </c>
      <c r="K127" s="243">
        <v>0</v>
      </c>
      <c r="L127" s="272">
        <v>0</v>
      </c>
      <c r="M127" s="241">
        <v>0</v>
      </c>
      <c r="N127" s="243">
        <v>0</v>
      </c>
      <c r="O127" s="272">
        <v>0</v>
      </c>
      <c r="P127" s="241">
        <v>0</v>
      </c>
      <c r="Q127" s="243">
        <v>0</v>
      </c>
      <c r="R127" s="272">
        <v>0</v>
      </c>
      <c r="S127" s="243">
        <v>0</v>
      </c>
      <c r="T127" s="239">
        <v>0</v>
      </c>
      <c r="U127" s="139" t="s">
        <v>1029</v>
      </c>
      <c r="V127" s="169" t="str">
        <f t="shared" si="15"/>
        <v/>
      </c>
      <c r="W127" s="169" t="str">
        <f t="shared" si="16"/>
        <v/>
      </c>
      <c r="X127" s="169" t="str">
        <f t="shared" si="17"/>
        <v/>
      </c>
      <c r="Y127" s="169" t="str">
        <f t="shared" si="18"/>
        <v>ü</v>
      </c>
    </row>
    <row r="128" spans="1:25" s="40" customFormat="1" ht="28.5">
      <c r="A128" s="167">
        <f t="shared" si="19"/>
        <v>121</v>
      </c>
      <c r="B128" s="167">
        <v>1</v>
      </c>
      <c r="C128" s="168"/>
      <c r="D128" s="274" t="s">
        <v>1826</v>
      </c>
      <c r="E128" s="269">
        <v>4000000</v>
      </c>
      <c r="F128" s="232" t="s">
        <v>1250</v>
      </c>
      <c r="G128" s="233">
        <v>1</v>
      </c>
      <c r="H128" s="234">
        <v>1</v>
      </c>
      <c r="I128" s="234">
        <v>1</v>
      </c>
      <c r="J128" s="234">
        <v>0</v>
      </c>
      <c r="K128" s="234">
        <v>0</v>
      </c>
      <c r="L128" s="233">
        <v>1</v>
      </c>
      <c r="M128" s="234">
        <v>1</v>
      </c>
      <c r="N128" s="235">
        <v>1</v>
      </c>
      <c r="O128" s="233">
        <v>0</v>
      </c>
      <c r="P128" s="234">
        <v>1</v>
      </c>
      <c r="Q128" s="236">
        <v>1</v>
      </c>
      <c r="R128" s="237">
        <v>1</v>
      </c>
      <c r="S128" s="236">
        <v>1</v>
      </c>
      <c r="T128" s="232">
        <v>1</v>
      </c>
      <c r="U128" s="95" t="s">
        <v>1359</v>
      </c>
      <c r="V128" s="169" t="str">
        <f t="shared" si="15"/>
        <v>ü</v>
      </c>
      <c r="W128" s="169" t="str">
        <f t="shared" si="16"/>
        <v/>
      </c>
      <c r="X128" s="169" t="str">
        <f t="shared" si="17"/>
        <v/>
      </c>
      <c r="Y128" s="169" t="str">
        <f t="shared" si="18"/>
        <v/>
      </c>
    </row>
    <row r="129" spans="1:25" s="40" customFormat="1" ht="28.5">
      <c r="A129" s="167">
        <f t="shared" si="19"/>
        <v>122</v>
      </c>
      <c r="B129" s="167">
        <v>1</v>
      </c>
      <c r="C129" s="168"/>
      <c r="D129" s="280" t="s">
        <v>1827</v>
      </c>
      <c r="E129" s="271">
        <v>1755000</v>
      </c>
      <c r="F129" s="239" t="s">
        <v>1249</v>
      </c>
      <c r="G129" s="241">
        <v>0</v>
      </c>
      <c r="H129" s="241">
        <v>0</v>
      </c>
      <c r="I129" s="241">
        <v>0</v>
      </c>
      <c r="J129" s="241">
        <v>0</v>
      </c>
      <c r="K129" s="243">
        <v>0</v>
      </c>
      <c r="L129" s="272">
        <v>0</v>
      </c>
      <c r="M129" s="241">
        <v>0</v>
      </c>
      <c r="N129" s="243">
        <v>0</v>
      </c>
      <c r="O129" s="272">
        <v>0</v>
      </c>
      <c r="P129" s="241">
        <v>0</v>
      </c>
      <c r="Q129" s="243">
        <v>0</v>
      </c>
      <c r="R129" s="272">
        <v>0</v>
      </c>
      <c r="S129" s="243">
        <v>0</v>
      </c>
      <c r="T129" s="239">
        <v>0</v>
      </c>
      <c r="U129" s="139" t="s">
        <v>1029</v>
      </c>
      <c r="V129" s="169" t="str">
        <f t="shared" si="15"/>
        <v/>
      </c>
      <c r="W129" s="169" t="str">
        <f t="shared" si="16"/>
        <v/>
      </c>
      <c r="X129" s="169" t="str">
        <f t="shared" si="17"/>
        <v/>
      </c>
      <c r="Y129" s="169" t="str">
        <f t="shared" si="18"/>
        <v>ü</v>
      </c>
    </row>
    <row r="130" spans="1:25" s="40" customFormat="1" ht="14.25">
      <c r="A130" s="167">
        <f t="shared" si="19"/>
        <v>123</v>
      </c>
      <c r="B130" s="167">
        <v>1</v>
      </c>
      <c r="C130" s="168"/>
      <c r="D130" s="280" t="s">
        <v>1828</v>
      </c>
      <c r="E130" s="271">
        <v>1755000</v>
      </c>
      <c r="F130" s="239" t="s">
        <v>1249</v>
      </c>
      <c r="G130" s="241">
        <v>0</v>
      </c>
      <c r="H130" s="241">
        <v>0</v>
      </c>
      <c r="I130" s="241">
        <v>0</v>
      </c>
      <c r="J130" s="241">
        <v>0</v>
      </c>
      <c r="K130" s="243">
        <v>0</v>
      </c>
      <c r="L130" s="272">
        <v>0</v>
      </c>
      <c r="M130" s="241">
        <v>0</v>
      </c>
      <c r="N130" s="243">
        <v>0</v>
      </c>
      <c r="O130" s="272">
        <v>0</v>
      </c>
      <c r="P130" s="241">
        <v>0</v>
      </c>
      <c r="Q130" s="243">
        <v>0</v>
      </c>
      <c r="R130" s="272">
        <v>0</v>
      </c>
      <c r="S130" s="243">
        <v>0</v>
      </c>
      <c r="T130" s="239">
        <v>0</v>
      </c>
      <c r="U130" s="139" t="s">
        <v>1029</v>
      </c>
      <c r="V130" s="169" t="str">
        <f t="shared" si="15"/>
        <v/>
      </c>
      <c r="W130" s="169" t="str">
        <f t="shared" si="16"/>
        <v/>
      </c>
      <c r="X130" s="169" t="str">
        <f t="shared" si="17"/>
        <v/>
      </c>
      <c r="Y130" s="169" t="str">
        <f t="shared" si="18"/>
        <v>ü</v>
      </c>
    </row>
    <row r="131" spans="1:25" s="40" customFormat="1" ht="14.25">
      <c r="A131" s="167">
        <f t="shared" si="19"/>
        <v>124</v>
      </c>
      <c r="B131" s="167">
        <v>1</v>
      </c>
      <c r="C131" s="168"/>
      <c r="D131" s="274" t="s">
        <v>1829</v>
      </c>
      <c r="E131" s="269">
        <v>431400</v>
      </c>
      <c r="F131" s="208" t="s">
        <v>1249</v>
      </c>
      <c r="G131" s="209">
        <v>1</v>
      </c>
      <c r="H131" s="210">
        <v>0</v>
      </c>
      <c r="I131" s="210">
        <v>0</v>
      </c>
      <c r="J131" s="210">
        <v>0</v>
      </c>
      <c r="K131" s="211">
        <v>0</v>
      </c>
      <c r="L131" s="209">
        <v>1</v>
      </c>
      <c r="M131" s="210">
        <v>1</v>
      </c>
      <c r="N131" s="211">
        <v>1</v>
      </c>
      <c r="O131" s="209">
        <v>0</v>
      </c>
      <c r="P131" s="210">
        <v>1</v>
      </c>
      <c r="Q131" s="211">
        <v>1</v>
      </c>
      <c r="R131" s="209">
        <v>0</v>
      </c>
      <c r="S131" s="212">
        <v>0</v>
      </c>
      <c r="T131" s="208">
        <v>0</v>
      </c>
      <c r="U131" s="95" t="s">
        <v>2093</v>
      </c>
      <c r="V131" s="169" t="str">
        <f t="shared" si="15"/>
        <v/>
      </c>
      <c r="W131" s="169" t="str">
        <f t="shared" si="16"/>
        <v/>
      </c>
      <c r="X131" s="169" t="str">
        <f t="shared" si="17"/>
        <v/>
      </c>
      <c r="Y131" s="169" t="str">
        <f t="shared" si="18"/>
        <v>ü</v>
      </c>
    </row>
    <row r="132" spans="1:25" s="40" customFormat="1" ht="42.75">
      <c r="A132" s="167">
        <f t="shared" si="19"/>
        <v>125</v>
      </c>
      <c r="B132" s="167">
        <v>1</v>
      </c>
      <c r="C132" s="168"/>
      <c r="D132" s="87" t="s">
        <v>1830</v>
      </c>
      <c r="E132" s="269">
        <v>200000</v>
      </c>
      <c r="F132" s="208" t="s">
        <v>1248</v>
      </c>
      <c r="G132" s="209">
        <v>1</v>
      </c>
      <c r="H132" s="210">
        <v>1</v>
      </c>
      <c r="I132" s="210">
        <v>0</v>
      </c>
      <c r="J132" s="210">
        <v>0</v>
      </c>
      <c r="K132" s="211">
        <v>0</v>
      </c>
      <c r="L132" s="209">
        <v>1</v>
      </c>
      <c r="M132" s="210">
        <v>1</v>
      </c>
      <c r="N132" s="211">
        <v>1</v>
      </c>
      <c r="O132" s="209">
        <v>0</v>
      </c>
      <c r="P132" s="210">
        <v>1</v>
      </c>
      <c r="Q132" s="211">
        <v>1</v>
      </c>
      <c r="R132" s="209">
        <v>1</v>
      </c>
      <c r="S132" s="212">
        <v>1</v>
      </c>
      <c r="T132" s="208">
        <v>1</v>
      </c>
      <c r="U132" s="95" t="s">
        <v>1098</v>
      </c>
      <c r="V132" s="169" t="str">
        <f t="shared" si="15"/>
        <v/>
      </c>
      <c r="W132" s="169" t="str">
        <f t="shared" si="16"/>
        <v>ü</v>
      </c>
      <c r="X132" s="169" t="str">
        <f t="shared" si="17"/>
        <v/>
      </c>
      <c r="Y132" s="169" t="str">
        <f t="shared" si="18"/>
        <v/>
      </c>
    </row>
    <row r="133" spans="1:25" s="40" customFormat="1" ht="28.5">
      <c r="A133" s="167">
        <f t="shared" si="19"/>
        <v>126</v>
      </c>
      <c r="B133" s="167">
        <v>1</v>
      </c>
      <c r="C133" s="168"/>
      <c r="D133" s="87" t="s">
        <v>1831</v>
      </c>
      <c r="E133" s="269">
        <v>9229000</v>
      </c>
      <c r="F133" s="208" t="s">
        <v>1250</v>
      </c>
      <c r="G133" s="209">
        <v>1</v>
      </c>
      <c r="H133" s="210">
        <v>1</v>
      </c>
      <c r="I133" s="210">
        <v>1</v>
      </c>
      <c r="J133" s="210">
        <v>0</v>
      </c>
      <c r="K133" s="210">
        <v>0</v>
      </c>
      <c r="L133" s="209">
        <v>1</v>
      </c>
      <c r="M133" s="210">
        <v>1</v>
      </c>
      <c r="N133" s="211">
        <v>1</v>
      </c>
      <c r="O133" s="209">
        <v>0</v>
      </c>
      <c r="P133" s="210">
        <v>1</v>
      </c>
      <c r="Q133" s="212">
        <v>1</v>
      </c>
      <c r="R133" s="214">
        <v>1</v>
      </c>
      <c r="S133" s="270">
        <v>1</v>
      </c>
      <c r="T133" s="208">
        <v>1</v>
      </c>
      <c r="U133" s="95" t="s">
        <v>1652</v>
      </c>
      <c r="V133" s="169" t="str">
        <f t="shared" si="15"/>
        <v>ü</v>
      </c>
      <c r="W133" s="169" t="str">
        <f t="shared" si="16"/>
        <v/>
      </c>
      <c r="X133" s="169" t="str">
        <f t="shared" si="17"/>
        <v/>
      </c>
      <c r="Y133" s="169" t="str">
        <f t="shared" si="18"/>
        <v/>
      </c>
    </row>
    <row r="134" spans="1:25" s="40" customFormat="1" ht="28.5">
      <c r="A134" s="167">
        <f t="shared" si="19"/>
        <v>127</v>
      </c>
      <c r="B134" s="167">
        <v>2</v>
      </c>
      <c r="C134" s="87" t="s">
        <v>1832</v>
      </c>
      <c r="D134" s="281" t="s">
        <v>1833</v>
      </c>
      <c r="E134" s="282">
        <v>1000000</v>
      </c>
      <c r="F134" s="171" t="s">
        <v>1249</v>
      </c>
      <c r="G134" s="225">
        <v>0</v>
      </c>
      <c r="H134" s="225">
        <v>0</v>
      </c>
      <c r="I134" s="225">
        <v>0</v>
      </c>
      <c r="J134" s="225">
        <v>0</v>
      </c>
      <c r="K134" s="227">
        <v>0</v>
      </c>
      <c r="L134" s="228">
        <v>0</v>
      </c>
      <c r="M134" s="225">
        <v>0</v>
      </c>
      <c r="N134" s="227">
        <v>0</v>
      </c>
      <c r="O134" s="228">
        <v>0</v>
      </c>
      <c r="P134" s="225">
        <v>0</v>
      </c>
      <c r="Q134" s="227">
        <v>0</v>
      </c>
      <c r="R134" s="228">
        <v>0</v>
      </c>
      <c r="S134" s="227">
        <v>0</v>
      </c>
      <c r="T134" s="171">
        <v>0</v>
      </c>
      <c r="U134" s="173" t="s">
        <v>1029</v>
      </c>
      <c r="V134" s="169" t="str">
        <f t="shared" si="15"/>
        <v/>
      </c>
      <c r="W134" s="169" t="str">
        <f t="shared" si="16"/>
        <v/>
      </c>
      <c r="X134" s="169" t="str">
        <f t="shared" si="17"/>
        <v/>
      </c>
      <c r="Y134" s="169" t="str">
        <f t="shared" si="18"/>
        <v>ü</v>
      </c>
    </row>
    <row r="135" spans="1:25" s="40" customFormat="1" ht="28.5">
      <c r="A135" s="167">
        <f t="shared" si="19"/>
        <v>128</v>
      </c>
      <c r="B135" s="167">
        <v>2</v>
      </c>
      <c r="C135" s="87"/>
      <c r="D135" s="283" t="s">
        <v>1834</v>
      </c>
      <c r="E135" s="91">
        <v>1000000</v>
      </c>
      <c r="F135" s="167" t="s">
        <v>1250</v>
      </c>
      <c r="G135" s="217">
        <v>1</v>
      </c>
      <c r="H135" s="218">
        <v>1</v>
      </c>
      <c r="I135" s="218">
        <v>0</v>
      </c>
      <c r="J135" s="218">
        <v>0</v>
      </c>
      <c r="K135" s="218">
        <v>0</v>
      </c>
      <c r="L135" s="217">
        <v>1</v>
      </c>
      <c r="M135" s="218">
        <v>1</v>
      </c>
      <c r="N135" s="219">
        <v>1</v>
      </c>
      <c r="O135" s="217">
        <v>0</v>
      </c>
      <c r="P135" s="218">
        <v>1</v>
      </c>
      <c r="Q135" s="220">
        <v>1</v>
      </c>
      <c r="R135" s="222">
        <v>1</v>
      </c>
      <c r="S135" s="284">
        <v>1</v>
      </c>
      <c r="T135" s="167">
        <v>1</v>
      </c>
      <c r="U135" s="135" t="s">
        <v>1350</v>
      </c>
      <c r="V135" s="169" t="str">
        <f t="shared" si="15"/>
        <v>ü</v>
      </c>
      <c r="W135" s="169" t="str">
        <f t="shared" si="16"/>
        <v/>
      </c>
      <c r="X135" s="169" t="str">
        <f t="shared" si="17"/>
        <v/>
      </c>
      <c r="Y135" s="169" t="str">
        <f t="shared" si="18"/>
        <v/>
      </c>
    </row>
    <row r="136" spans="1:25" s="40" customFormat="1" ht="14.25">
      <c r="A136" s="167">
        <f t="shared" si="19"/>
        <v>129</v>
      </c>
      <c r="B136" s="167">
        <v>2</v>
      </c>
      <c r="C136" s="87"/>
      <c r="D136" s="283" t="s">
        <v>129</v>
      </c>
      <c r="E136" s="91">
        <v>3000000</v>
      </c>
      <c r="F136" s="167" t="s">
        <v>1248</v>
      </c>
      <c r="G136" s="217">
        <v>1</v>
      </c>
      <c r="H136" s="218">
        <v>1</v>
      </c>
      <c r="I136" s="218">
        <v>0</v>
      </c>
      <c r="J136" s="218">
        <v>0</v>
      </c>
      <c r="K136" s="219">
        <v>0</v>
      </c>
      <c r="L136" s="217">
        <v>1</v>
      </c>
      <c r="M136" s="218">
        <v>1</v>
      </c>
      <c r="N136" s="219">
        <v>1</v>
      </c>
      <c r="O136" s="217">
        <v>0</v>
      </c>
      <c r="P136" s="218">
        <v>1</v>
      </c>
      <c r="Q136" s="219">
        <v>1</v>
      </c>
      <c r="R136" s="217">
        <v>1</v>
      </c>
      <c r="S136" s="220">
        <v>1</v>
      </c>
      <c r="T136" s="167">
        <v>1</v>
      </c>
      <c r="U136" s="135" t="s">
        <v>1349</v>
      </c>
      <c r="V136" s="169" t="str">
        <f t="shared" ref="V136:V167" si="20">IF($F136="Y",$Z$4,"")</f>
        <v/>
      </c>
      <c r="W136" s="169" t="str">
        <f t="shared" ref="W136:W167" si="21">IF(F136="F",$Z$4,"")</f>
        <v>ü</v>
      </c>
      <c r="X136" s="169" t="str">
        <f t="shared" ref="X136:X167" si="22">IF(F136="L",$Z$4,"")</f>
        <v/>
      </c>
      <c r="Y136" s="169" t="str">
        <f t="shared" ref="Y136:Y167" si="23">IF(F136="N",$Z$4,"")</f>
        <v/>
      </c>
    </row>
    <row r="137" spans="1:25" s="40" customFormat="1" ht="14.25">
      <c r="A137" s="167">
        <f t="shared" ref="A137:A168" si="24">A136+1</f>
        <v>130</v>
      </c>
      <c r="B137" s="167">
        <v>2</v>
      </c>
      <c r="C137" s="87"/>
      <c r="D137" s="283" t="s">
        <v>130</v>
      </c>
      <c r="E137" s="91">
        <v>1200000</v>
      </c>
      <c r="F137" s="167" t="s">
        <v>1250</v>
      </c>
      <c r="G137" s="217">
        <v>1</v>
      </c>
      <c r="H137" s="218">
        <v>1</v>
      </c>
      <c r="I137" s="218">
        <v>0</v>
      </c>
      <c r="J137" s="218">
        <v>0</v>
      </c>
      <c r="K137" s="218">
        <v>0</v>
      </c>
      <c r="L137" s="217">
        <v>1</v>
      </c>
      <c r="M137" s="218">
        <v>1</v>
      </c>
      <c r="N137" s="219">
        <v>1</v>
      </c>
      <c r="O137" s="217">
        <v>0</v>
      </c>
      <c r="P137" s="218">
        <v>1</v>
      </c>
      <c r="Q137" s="220">
        <v>1</v>
      </c>
      <c r="R137" s="222">
        <v>1</v>
      </c>
      <c r="S137" s="284">
        <v>1</v>
      </c>
      <c r="T137" s="167">
        <v>1</v>
      </c>
      <c r="U137" s="135" t="s">
        <v>1353</v>
      </c>
      <c r="V137" s="169" t="str">
        <f t="shared" si="20"/>
        <v>ü</v>
      </c>
      <c r="W137" s="169" t="str">
        <f t="shared" si="21"/>
        <v/>
      </c>
      <c r="X137" s="169" t="str">
        <f t="shared" si="22"/>
        <v/>
      </c>
      <c r="Y137" s="169" t="str">
        <f t="shared" si="23"/>
        <v/>
      </c>
    </row>
    <row r="138" spans="1:25" s="40" customFormat="1" ht="14.25">
      <c r="A138" s="167">
        <f t="shared" si="24"/>
        <v>131</v>
      </c>
      <c r="B138" s="167">
        <v>2</v>
      </c>
      <c r="C138" s="87"/>
      <c r="D138" s="283" t="s">
        <v>131</v>
      </c>
      <c r="E138" s="91">
        <v>1097500</v>
      </c>
      <c r="F138" s="167" t="s">
        <v>1250</v>
      </c>
      <c r="G138" s="217">
        <v>1</v>
      </c>
      <c r="H138" s="218">
        <v>1</v>
      </c>
      <c r="I138" s="218">
        <v>0</v>
      </c>
      <c r="J138" s="218">
        <v>0</v>
      </c>
      <c r="K138" s="218">
        <v>0</v>
      </c>
      <c r="L138" s="217">
        <v>1</v>
      </c>
      <c r="M138" s="218">
        <v>1</v>
      </c>
      <c r="N138" s="219">
        <v>1</v>
      </c>
      <c r="O138" s="217">
        <v>0</v>
      </c>
      <c r="P138" s="218">
        <v>1</v>
      </c>
      <c r="Q138" s="220">
        <v>1</v>
      </c>
      <c r="R138" s="222">
        <v>1</v>
      </c>
      <c r="S138" s="220">
        <v>1</v>
      </c>
      <c r="T138" s="167">
        <v>1</v>
      </c>
      <c r="U138" s="135" t="s">
        <v>309</v>
      </c>
      <c r="V138" s="169" t="str">
        <f t="shared" si="20"/>
        <v>ü</v>
      </c>
      <c r="W138" s="169" t="str">
        <f t="shared" si="21"/>
        <v/>
      </c>
      <c r="X138" s="169" t="str">
        <f t="shared" si="22"/>
        <v/>
      </c>
      <c r="Y138" s="169" t="str">
        <f t="shared" si="23"/>
        <v/>
      </c>
    </row>
    <row r="139" spans="1:25" s="40" customFormat="1" ht="14.25">
      <c r="A139" s="167">
        <f t="shared" si="24"/>
        <v>132</v>
      </c>
      <c r="B139" s="167">
        <v>2</v>
      </c>
      <c r="C139" s="87"/>
      <c r="D139" s="283" t="s">
        <v>132</v>
      </c>
      <c r="E139" s="91">
        <v>1200000</v>
      </c>
      <c r="F139" s="167" t="s">
        <v>1248</v>
      </c>
      <c r="G139" s="217">
        <v>1</v>
      </c>
      <c r="H139" s="218">
        <v>1</v>
      </c>
      <c r="I139" s="218">
        <v>0</v>
      </c>
      <c r="J139" s="218">
        <v>0</v>
      </c>
      <c r="K139" s="218">
        <v>0</v>
      </c>
      <c r="L139" s="217">
        <v>1</v>
      </c>
      <c r="M139" s="218">
        <v>1</v>
      </c>
      <c r="N139" s="219">
        <v>1</v>
      </c>
      <c r="O139" s="217">
        <v>0</v>
      </c>
      <c r="P139" s="218">
        <v>1</v>
      </c>
      <c r="Q139" s="220">
        <v>1</v>
      </c>
      <c r="R139" s="222">
        <v>1</v>
      </c>
      <c r="S139" s="284">
        <v>1</v>
      </c>
      <c r="T139" s="167">
        <v>1</v>
      </c>
      <c r="U139" s="135" t="s">
        <v>1030</v>
      </c>
      <c r="V139" s="169" t="str">
        <f t="shared" si="20"/>
        <v/>
      </c>
      <c r="W139" s="169" t="str">
        <f t="shared" si="21"/>
        <v>ü</v>
      </c>
      <c r="X139" s="169" t="str">
        <f t="shared" si="22"/>
        <v/>
      </c>
      <c r="Y139" s="169" t="str">
        <f t="shared" si="23"/>
        <v/>
      </c>
    </row>
    <row r="140" spans="1:25" s="40" customFormat="1" ht="28.5">
      <c r="A140" s="167">
        <f t="shared" si="24"/>
        <v>133</v>
      </c>
      <c r="B140" s="167">
        <v>2</v>
      </c>
      <c r="C140" s="87"/>
      <c r="D140" s="283" t="s">
        <v>133</v>
      </c>
      <c r="E140" s="91">
        <v>1210000</v>
      </c>
      <c r="F140" s="167" t="s">
        <v>1250</v>
      </c>
      <c r="G140" s="217">
        <v>1</v>
      </c>
      <c r="H140" s="218">
        <v>1</v>
      </c>
      <c r="I140" s="218">
        <v>1</v>
      </c>
      <c r="J140" s="218">
        <v>0</v>
      </c>
      <c r="K140" s="218">
        <v>0</v>
      </c>
      <c r="L140" s="217">
        <v>1</v>
      </c>
      <c r="M140" s="218">
        <v>1</v>
      </c>
      <c r="N140" s="219">
        <v>1</v>
      </c>
      <c r="O140" s="217">
        <v>0</v>
      </c>
      <c r="P140" s="218">
        <v>1</v>
      </c>
      <c r="Q140" s="220">
        <v>1</v>
      </c>
      <c r="R140" s="222">
        <v>1</v>
      </c>
      <c r="S140" s="220">
        <v>1</v>
      </c>
      <c r="T140" s="167">
        <v>1</v>
      </c>
      <c r="U140" s="98" t="s">
        <v>1652</v>
      </c>
      <c r="V140" s="169" t="str">
        <f t="shared" si="20"/>
        <v>ü</v>
      </c>
      <c r="W140" s="169" t="str">
        <f t="shared" si="21"/>
        <v/>
      </c>
      <c r="X140" s="169" t="str">
        <f t="shared" si="22"/>
        <v/>
      </c>
      <c r="Y140" s="169" t="str">
        <f t="shared" si="23"/>
        <v/>
      </c>
    </row>
    <row r="141" spans="1:25" s="40" customFormat="1" ht="28.5">
      <c r="A141" s="167">
        <f t="shared" si="24"/>
        <v>134</v>
      </c>
      <c r="B141" s="167">
        <v>2</v>
      </c>
      <c r="C141" s="87"/>
      <c r="D141" s="283" t="s">
        <v>134</v>
      </c>
      <c r="E141" s="91">
        <v>1000000</v>
      </c>
      <c r="F141" s="171" t="s">
        <v>1249</v>
      </c>
      <c r="G141" s="225">
        <v>0</v>
      </c>
      <c r="H141" s="225">
        <v>0</v>
      </c>
      <c r="I141" s="225">
        <v>0</v>
      </c>
      <c r="J141" s="225">
        <v>0</v>
      </c>
      <c r="K141" s="227">
        <v>0</v>
      </c>
      <c r="L141" s="228">
        <v>0</v>
      </c>
      <c r="M141" s="225">
        <v>0</v>
      </c>
      <c r="N141" s="227">
        <v>0</v>
      </c>
      <c r="O141" s="228">
        <v>0</v>
      </c>
      <c r="P141" s="225">
        <v>0</v>
      </c>
      <c r="Q141" s="227">
        <v>0</v>
      </c>
      <c r="R141" s="228">
        <v>0</v>
      </c>
      <c r="S141" s="227">
        <v>0</v>
      </c>
      <c r="T141" s="171">
        <v>0</v>
      </c>
      <c r="U141" s="98" t="s">
        <v>943</v>
      </c>
      <c r="V141" s="169" t="str">
        <f t="shared" si="20"/>
        <v/>
      </c>
      <c r="W141" s="169" t="str">
        <f t="shared" si="21"/>
        <v/>
      </c>
      <c r="X141" s="169" t="str">
        <f t="shared" si="22"/>
        <v/>
      </c>
      <c r="Y141" s="169" t="str">
        <f t="shared" si="23"/>
        <v>ü</v>
      </c>
    </row>
    <row r="142" spans="1:25" s="40" customFormat="1" ht="14.25">
      <c r="A142" s="167">
        <f t="shared" si="24"/>
        <v>135</v>
      </c>
      <c r="B142" s="167">
        <v>2</v>
      </c>
      <c r="C142" s="87"/>
      <c r="D142" s="283" t="s">
        <v>135</v>
      </c>
      <c r="E142" s="91">
        <v>2240000</v>
      </c>
      <c r="F142" s="171" t="s">
        <v>1249</v>
      </c>
      <c r="G142" s="225">
        <v>0</v>
      </c>
      <c r="H142" s="225">
        <v>0</v>
      </c>
      <c r="I142" s="225">
        <v>0</v>
      </c>
      <c r="J142" s="225">
        <v>0</v>
      </c>
      <c r="K142" s="227">
        <v>0</v>
      </c>
      <c r="L142" s="228">
        <v>0</v>
      </c>
      <c r="M142" s="225">
        <v>0</v>
      </c>
      <c r="N142" s="227">
        <v>0</v>
      </c>
      <c r="O142" s="228">
        <v>0</v>
      </c>
      <c r="P142" s="225">
        <v>0</v>
      </c>
      <c r="Q142" s="227">
        <v>0</v>
      </c>
      <c r="R142" s="228">
        <v>0</v>
      </c>
      <c r="S142" s="227">
        <v>0</v>
      </c>
      <c r="T142" s="171">
        <v>0</v>
      </c>
      <c r="U142" s="135" t="s">
        <v>1029</v>
      </c>
      <c r="V142" s="169" t="str">
        <f t="shared" si="20"/>
        <v/>
      </c>
      <c r="W142" s="169" t="str">
        <f t="shared" si="21"/>
        <v/>
      </c>
      <c r="X142" s="169" t="str">
        <f t="shared" si="22"/>
        <v/>
      </c>
      <c r="Y142" s="169" t="str">
        <f t="shared" si="23"/>
        <v>ü</v>
      </c>
    </row>
    <row r="143" spans="1:25" s="40" customFormat="1" ht="28.5">
      <c r="A143" s="167">
        <f t="shared" si="24"/>
        <v>136</v>
      </c>
      <c r="B143" s="167">
        <v>2</v>
      </c>
      <c r="C143" s="87"/>
      <c r="D143" s="283" t="s">
        <v>136</v>
      </c>
      <c r="E143" s="91">
        <v>10889650</v>
      </c>
      <c r="F143" s="167" t="s">
        <v>1250</v>
      </c>
      <c r="G143" s="217">
        <v>1</v>
      </c>
      <c r="H143" s="218">
        <v>1</v>
      </c>
      <c r="I143" s="218">
        <v>0</v>
      </c>
      <c r="J143" s="218">
        <v>0</v>
      </c>
      <c r="K143" s="218">
        <v>0</v>
      </c>
      <c r="L143" s="217">
        <v>1</v>
      </c>
      <c r="M143" s="218">
        <v>1</v>
      </c>
      <c r="N143" s="219">
        <v>1</v>
      </c>
      <c r="O143" s="217">
        <v>0</v>
      </c>
      <c r="P143" s="218">
        <v>1</v>
      </c>
      <c r="Q143" s="220">
        <v>1</v>
      </c>
      <c r="R143" s="222">
        <v>1</v>
      </c>
      <c r="S143" s="220">
        <v>1</v>
      </c>
      <c r="T143" s="167">
        <v>1</v>
      </c>
      <c r="U143" s="135" t="s">
        <v>1644</v>
      </c>
      <c r="V143" s="169" t="str">
        <f t="shared" si="20"/>
        <v>ü</v>
      </c>
      <c r="W143" s="169" t="str">
        <f t="shared" si="21"/>
        <v/>
      </c>
      <c r="X143" s="169" t="str">
        <f t="shared" si="22"/>
        <v/>
      </c>
      <c r="Y143" s="169" t="str">
        <f t="shared" si="23"/>
        <v/>
      </c>
    </row>
    <row r="144" spans="1:25" s="40" customFormat="1" ht="14.25">
      <c r="A144" s="167">
        <f t="shared" si="24"/>
        <v>137</v>
      </c>
      <c r="B144" s="167">
        <v>2</v>
      </c>
      <c r="C144" s="87"/>
      <c r="D144" s="283" t="s">
        <v>137</v>
      </c>
      <c r="E144" s="91">
        <v>500000</v>
      </c>
      <c r="F144" s="167" t="s">
        <v>1249</v>
      </c>
      <c r="G144" s="217">
        <v>1</v>
      </c>
      <c r="H144" s="218">
        <v>0</v>
      </c>
      <c r="I144" s="218">
        <v>0</v>
      </c>
      <c r="J144" s="218">
        <v>0</v>
      </c>
      <c r="K144" s="219">
        <v>0</v>
      </c>
      <c r="L144" s="217">
        <v>1</v>
      </c>
      <c r="M144" s="218">
        <v>1</v>
      </c>
      <c r="N144" s="219">
        <v>1</v>
      </c>
      <c r="O144" s="217">
        <v>0</v>
      </c>
      <c r="P144" s="218">
        <v>1</v>
      </c>
      <c r="Q144" s="219">
        <v>1</v>
      </c>
      <c r="R144" s="217">
        <v>0</v>
      </c>
      <c r="S144" s="220">
        <v>0</v>
      </c>
      <c r="T144" s="167">
        <v>0</v>
      </c>
      <c r="U144" s="98" t="s">
        <v>952</v>
      </c>
      <c r="V144" s="169" t="str">
        <f t="shared" si="20"/>
        <v/>
      </c>
      <c r="W144" s="169" t="str">
        <f t="shared" si="21"/>
        <v/>
      </c>
      <c r="X144" s="169" t="str">
        <f t="shared" si="22"/>
        <v/>
      </c>
      <c r="Y144" s="169" t="str">
        <f t="shared" si="23"/>
        <v>ü</v>
      </c>
    </row>
    <row r="145" spans="1:25" s="40" customFormat="1" ht="14.25">
      <c r="A145" s="167">
        <f t="shared" si="24"/>
        <v>138</v>
      </c>
      <c r="B145" s="167">
        <v>2</v>
      </c>
      <c r="C145" s="87"/>
      <c r="D145" s="283" t="s">
        <v>138</v>
      </c>
      <c r="E145" s="91">
        <v>180000</v>
      </c>
      <c r="F145" s="167" t="s">
        <v>1249</v>
      </c>
      <c r="G145" s="217">
        <v>1</v>
      </c>
      <c r="H145" s="218">
        <v>0</v>
      </c>
      <c r="I145" s="218">
        <v>0</v>
      </c>
      <c r="J145" s="218">
        <v>0</v>
      </c>
      <c r="K145" s="219">
        <v>0</v>
      </c>
      <c r="L145" s="217">
        <v>1</v>
      </c>
      <c r="M145" s="218">
        <v>1</v>
      </c>
      <c r="N145" s="219">
        <v>1</v>
      </c>
      <c r="O145" s="217">
        <v>0</v>
      </c>
      <c r="P145" s="218">
        <v>1</v>
      </c>
      <c r="Q145" s="219">
        <v>1</v>
      </c>
      <c r="R145" s="217">
        <v>0</v>
      </c>
      <c r="S145" s="220">
        <v>0</v>
      </c>
      <c r="T145" s="167">
        <v>0</v>
      </c>
      <c r="U145" s="98" t="s">
        <v>2093</v>
      </c>
      <c r="V145" s="169" t="str">
        <f t="shared" si="20"/>
        <v/>
      </c>
      <c r="W145" s="169" t="str">
        <f t="shared" si="21"/>
        <v/>
      </c>
      <c r="X145" s="169" t="str">
        <f t="shared" si="22"/>
        <v/>
      </c>
      <c r="Y145" s="169" t="str">
        <f t="shared" si="23"/>
        <v>ü</v>
      </c>
    </row>
    <row r="146" spans="1:25" s="40" customFormat="1" ht="71.25">
      <c r="A146" s="167">
        <f t="shared" si="24"/>
        <v>139</v>
      </c>
      <c r="B146" s="167">
        <v>3</v>
      </c>
      <c r="C146" s="87" t="s">
        <v>680</v>
      </c>
      <c r="D146" s="283" t="s">
        <v>1849</v>
      </c>
      <c r="E146" s="91">
        <v>1940000</v>
      </c>
      <c r="F146" s="167" t="s">
        <v>1250</v>
      </c>
      <c r="G146" s="217">
        <v>1</v>
      </c>
      <c r="H146" s="218">
        <v>1</v>
      </c>
      <c r="I146" s="218">
        <v>0</v>
      </c>
      <c r="J146" s="218">
        <v>0</v>
      </c>
      <c r="K146" s="218">
        <v>0</v>
      </c>
      <c r="L146" s="217">
        <v>1</v>
      </c>
      <c r="M146" s="218">
        <v>1</v>
      </c>
      <c r="N146" s="219">
        <v>1</v>
      </c>
      <c r="O146" s="217">
        <v>0</v>
      </c>
      <c r="P146" s="218">
        <v>1</v>
      </c>
      <c r="Q146" s="220">
        <v>1</v>
      </c>
      <c r="R146" s="222">
        <v>1</v>
      </c>
      <c r="S146" s="284">
        <v>1</v>
      </c>
      <c r="T146" s="167">
        <v>1</v>
      </c>
      <c r="U146" s="135" t="s">
        <v>1348</v>
      </c>
      <c r="V146" s="169" t="str">
        <f t="shared" si="20"/>
        <v>ü</v>
      </c>
      <c r="W146" s="169" t="str">
        <f t="shared" si="21"/>
        <v/>
      </c>
      <c r="X146" s="169" t="str">
        <f t="shared" si="22"/>
        <v/>
      </c>
      <c r="Y146" s="169" t="str">
        <f t="shared" si="23"/>
        <v/>
      </c>
    </row>
    <row r="147" spans="1:25" s="40" customFormat="1" ht="14.25">
      <c r="A147" s="167">
        <f t="shared" si="24"/>
        <v>140</v>
      </c>
      <c r="B147" s="167">
        <v>3</v>
      </c>
      <c r="C147" s="87"/>
      <c r="D147" s="283" t="s">
        <v>1850</v>
      </c>
      <c r="E147" s="91">
        <v>1250000</v>
      </c>
      <c r="F147" s="167" t="s">
        <v>1250</v>
      </c>
      <c r="G147" s="217">
        <v>1</v>
      </c>
      <c r="H147" s="218">
        <v>1</v>
      </c>
      <c r="I147" s="218">
        <v>0</v>
      </c>
      <c r="J147" s="218">
        <v>0</v>
      </c>
      <c r="K147" s="218">
        <v>0</v>
      </c>
      <c r="L147" s="217">
        <v>1</v>
      </c>
      <c r="M147" s="218">
        <v>1</v>
      </c>
      <c r="N147" s="219">
        <v>1</v>
      </c>
      <c r="O147" s="217">
        <v>0</v>
      </c>
      <c r="P147" s="218">
        <v>1</v>
      </c>
      <c r="Q147" s="220">
        <v>1</v>
      </c>
      <c r="R147" s="222">
        <v>1</v>
      </c>
      <c r="S147" s="220">
        <v>1</v>
      </c>
      <c r="T147" s="167">
        <v>1</v>
      </c>
      <c r="U147" s="135" t="s">
        <v>1650</v>
      </c>
      <c r="V147" s="169" t="str">
        <f t="shared" si="20"/>
        <v>ü</v>
      </c>
      <c r="W147" s="169" t="str">
        <f t="shared" si="21"/>
        <v/>
      </c>
      <c r="X147" s="169" t="str">
        <f t="shared" si="22"/>
        <v/>
      </c>
      <c r="Y147" s="169" t="str">
        <f t="shared" si="23"/>
        <v/>
      </c>
    </row>
    <row r="148" spans="1:25" s="40" customFormat="1" ht="14.25">
      <c r="A148" s="167">
        <f t="shared" si="24"/>
        <v>141</v>
      </c>
      <c r="B148" s="167">
        <v>3</v>
      </c>
      <c r="C148" s="87"/>
      <c r="D148" s="283" t="s">
        <v>1851</v>
      </c>
      <c r="E148" s="91">
        <v>1000000</v>
      </c>
      <c r="F148" s="167" t="s">
        <v>1250</v>
      </c>
      <c r="G148" s="217">
        <v>1</v>
      </c>
      <c r="H148" s="218">
        <v>1</v>
      </c>
      <c r="I148" s="218">
        <v>0</v>
      </c>
      <c r="J148" s="218">
        <v>0</v>
      </c>
      <c r="K148" s="218">
        <v>0</v>
      </c>
      <c r="L148" s="217">
        <v>1</v>
      </c>
      <c r="M148" s="218">
        <v>1</v>
      </c>
      <c r="N148" s="219">
        <v>1</v>
      </c>
      <c r="O148" s="217">
        <v>0</v>
      </c>
      <c r="P148" s="218">
        <v>1</v>
      </c>
      <c r="Q148" s="220">
        <v>1</v>
      </c>
      <c r="R148" s="222">
        <v>1</v>
      </c>
      <c r="S148" s="284">
        <v>1</v>
      </c>
      <c r="T148" s="167">
        <v>1</v>
      </c>
      <c r="U148" s="135" t="s">
        <v>1653</v>
      </c>
      <c r="V148" s="169" t="str">
        <f t="shared" si="20"/>
        <v>ü</v>
      </c>
      <c r="W148" s="169" t="str">
        <f t="shared" si="21"/>
        <v/>
      </c>
      <c r="X148" s="169" t="str">
        <f t="shared" si="22"/>
        <v/>
      </c>
      <c r="Y148" s="169" t="str">
        <f t="shared" si="23"/>
        <v/>
      </c>
    </row>
    <row r="149" spans="1:25" s="40" customFormat="1" ht="14.25">
      <c r="A149" s="167">
        <f t="shared" si="24"/>
        <v>142</v>
      </c>
      <c r="B149" s="167">
        <v>3</v>
      </c>
      <c r="C149" s="87"/>
      <c r="D149" s="283" t="s">
        <v>1852</v>
      </c>
      <c r="E149" s="91">
        <v>400000</v>
      </c>
      <c r="F149" s="167" t="s">
        <v>1250</v>
      </c>
      <c r="G149" s="217">
        <v>1</v>
      </c>
      <c r="H149" s="218">
        <v>1</v>
      </c>
      <c r="I149" s="218">
        <v>0</v>
      </c>
      <c r="J149" s="218">
        <v>0</v>
      </c>
      <c r="K149" s="218">
        <v>0</v>
      </c>
      <c r="L149" s="217">
        <v>1</v>
      </c>
      <c r="M149" s="218">
        <v>1</v>
      </c>
      <c r="N149" s="219">
        <v>1</v>
      </c>
      <c r="O149" s="217">
        <v>0</v>
      </c>
      <c r="P149" s="218">
        <v>1</v>
      </c>
      <c r="Q149" s="220">
        <v>1</v>
      </c>
      <c r="R149" s="222">
        <v>1</v>
      </c>
      <c r="S149" s="220">
        <v>1</v>
      </c>
      <c r="T149" s="167">
        <v>1</v>
      </c>
      <c r="U149" s="135" t="s">
        <v>1655</v>
      </c>
      <c r="V149" s="169" t="str">
        <f t="shared" si="20"/>
        <v>ü</v>
      </c>
      <c r="W149" s="169" t="str">
        <f t="shared" si="21"/>
        <v/>
      </c>
      <c r="X149" s="169" t="str">
        <f t="shared" si="22"/>
        <v/>
      </c>
      <c r="Y149" s="169" t="str">
        <f t="shared" si="23"/>
        <v/>
      </c>
    </row>
    <row r="150" spans="1:25" s="40" customFormat="1" ht="14.25">
      <c r="A150" s="167">
        <f t="shared" si="24"/>
        <v>143</v>
      </c>
      <c r="B150" s="167">
        <v>3</v>
      </c>
      <c r="C150" s="87"/>
      <c r="D150" s="283" t="s">
        <v>1853</v>
      </c>
      <c r="E150" s="91">
        <v>1275000</v>
      </c>
      <c r="F150" s="167" t="s">
        <v>1250</v>
      </c>
      <c r="G150" s="217">
        <v>1</v>
      </c>
      <c r="H150" s="218">
        <v>1</v>
      </c>
      <c r="I150" s="218">
        <v>0</v>
      </c>
      <c r="J150" s="218">
        <v>0</v>
      </c>
      <c r="K150" s="218">
        <v>0</v>
      </c>
      <c r="L150" s="217">
        <v>1</v>
      </c>
      <c r="M150" s="218">
        <v>1</v>
      </c>
      <c r="N150" s="219">
        <v>1</v>
      </c>
      <c r="O150" s="217">
        <v>0</v>
      </c>
      <c r="P150" s="218">
        <v>1</v>
      </c>
      <c r="Q150" s="220">
        <v>1</v>
      </c>
      <c r="R150" s="222">
        <v>1</v>
      </c>
      <c r="S150" s="220">
        <v>1</v>
      </c>
      <c r="T150" s="167">
        <v>1</v>
      </c>
      <c r="U150" s="135" t="s">
        <v>950</v>
      </c>
      <c r="V150" s="169" t="str">
        <f t="shared" si="20"/>
        <v>ü</v>
      </c>
      <c r="W150" s="169" t="str">
        <f t="shared" si="21"/>
        <v/>
      </c>
      <c r="X150" s="169" t="str">
        <f t="shared" si="22"/>
        <v/>
      </c>
      <c r="Y150" s="169" t="str">
        <f t="shared" si="23"/>
        <v/>
      </c>
    </row>
    <row r="151" spans="1:25" s="40" customFormat="1" ht="14.25">
      <c r="A151" s="167">
        <f t="shared" si="24"/>
        <v>144</v>
      </c>
      <c r="B151" s="167">
        <v>3</v>
      </c>
      <c r="C151" s="87"/>
      <c r="D151" s="283" t="s">
        <v>1854</v>
      </c>
      <c r="E151" s="91">
        <v>640000</v>
      </c>
      <c r="F151" s="167" t="s">
        <v>1249</v>
      </c>
      <c r="G151" s="217">
        <v>1</v>
      </c>
      <c r="H151" s="218">
        <v>0</v>
      </c>
      <c r="I151" s="218">
        <v>0</v>
      </c>
      <c r="J151" s="218">
        <v>0</v>
      </c>
      <c r="K151" s="219">
        <v>0</v>
      </c>
      <c r="L151" s="217">
        <v>1</v>
      </c>
      <c r="M151" s="218">
        <v>1</v>
      </c>
      <c r="N151" s="219">
        <v>1</v>
      </c>
      <c r="O151" s="217">
        <v>0</v>
      </c>
      <c r="P151" s="218">
        <v>1</v>
      </c>
      <c r="Q151" s="219">
        <v>1</v>
      </c>
      <c r="R151" s="217">
        <v>0</v>
      </c>
      <c r="S151" s="220">
        <v>0</v>
      </c>
      <c r="T151" s="167">
        <v>0</v>
      </c>
      <c r="U151" s="98" t="s">
        <v>951</v>
      </c>
      <c r="V151" s="169" t="str">
        <f t="shared" si="20"/>
        <v/>
      </c>
      <c r="W151" s="169" t="str">
        <f t="shared" si="21"/>
        <v/>
      </c>
      <c r="X151" s="169" t="str">
        <f t="shared" si="22"/>
        <v/>
      </c>
      <c r="Y151" s="169" t="str">
        <f t="shared" si="23"/>
        <v>ü</v>
      </c>
    </row>
    <row r="152" spans="1:25" s="40" customFormat="1" ht="28.5">
      <c r="A152" s="167">
        <f t="shared" si="24"/>
        <v>145</v>
      </c>
      <c r="B152" s="167">
        <v>3</v>
      </c>
      <c r="C152" s="87"/>
      <c r="D152" s="283" t="s">
        <v>1855</v>
      </c>
      <c r="E152" s="91">
        <v>900000</v>
      </c>
      <c r="F152" s="167" t="s">
        <v>1248</v>
      </c>
      <c r="G152" s="217">
        <v>1</v>
      </c>
      <c r="H152" s="218">
        <v>1</v>
      </c>
      <c r="I152" s="218">
        <v>1</v>
      </c>
      <c r="J152" s="218">
        <v>0</v>
      </c>
      <c r="K152" s="218">
        <v>0</v>
      </c>
      <c r="L152" s="217">
        <v>1</v>
      </c>
      <c r="M152" s="218">
        <v>1</v>
      </c>
      <c r="N152" s="219">
        <v>1</v>
      </c>
      <c r="O152" s="217">
        <v>0</v>
      </c>
      <c r="P152" s="218">
        <v>1</v>
      </c>
      <c r="Q152" s="220">
        <v>1</v>
      </c>
      <c r="R152" s="222">
        <v>1</v>
      </c>
      <c r="S152" s="220">
        <v>1</v>
      </c>
      <c r="T152" s="167">
        <v>1</v>
      </c>
      <c r="U152" s="98" t="s">
        <v>1030</v>
      </c>
      <c r="V152" s="169" t="str">
        <f t="shared" si="20"/>
        <v/>
      </c>
      <c r="W152" s="169" t="str">
        <f t="shared" si="21"/>
        <v>ü</v>
      </c>
      <c r="X152" s="169" t="str">
        <f t="shared" si="22"/>
        <v/>
      </c>
      <c r="Y152" s="169" t="str">
        <f t="shared" si="23"/>
        <v/>
      </c>
    </row>
    <row r="153" spans="1:25" s="40" customFormat="1" ht="14.25">
      <c r="A153" s="167">
        <f t="shared" si="24"/>
        <v>146</v>
      </c>
      <c r="B153" s="167">
        <v>3</v>
      </c>
      <c r="C153" s="87"/>
      <c r="D153" s="283" t="s">
        <v>1856</v>
      </c>
      <c r="E153" s="91">
        <v>1750000</v>
      </c>
      <c r="F153" s="167" t="s">
        <v>1250</v>
      </c>
      <c r="G153" s="217">
        <v>1</v>
      </c>
      <c r="H153" s="218">
        <v>1</v>
      </c>
      <c r="I153" s="218">
        <v>0</v>
      </c>
      <c r="J153" s="218">
        <v>0</v>
      </c>
      <c r="K153" s="218">
        <v>0</v>
      </c>
      <c r="L153" s="217">
        <v>1</v>
      </c>
      <c r="M153" s="218">
        <v>1</v>
      </c>
      <c r="N153" s="219">
        <v>1</v>
      </c>
      <c r="O153" s="217">
        <v>0</v>
      </c>
      <c r="P153" s="218">
        <v>1</v>
      </c>
      <c r="Q153" s="220">
        <v>1</v>
      </c>
      <c r="R153" s="222">
        <v>1</v>
      </c>
      <c r="S153" s="220">
        <v>1</v>
      </c>
      <c r="T153" s="167">
        <v>1</v>
      </c>
      <c r="U153" s="135" t="s">
        <v>1097</v>
      </c>
      <c r="V153" s="169" t="str">
        <f t="shared" si="20"/>
        <v>ü</v>
      </c>
      <c r="W153" s="169" t="str">
        <f t="shared" si="21"/>
        <v/>
      </c>
      <c r="X153" s="169" t="str">
        <f t="shared" si="22"/>
        <v/>
      </c>
      <c r="Y153" s="169" t="str">
        <f t="shared" si="23"/>
        <v/>
      </c>
    </row>
    <row r="154" spans="1:25" s="40" customFormat="1" ht="57">
      <c r="A154" s="167">
        <f t="shared" si="24"/>
        <v>147</v>
      </c>
      <c r="B154" s="167">
        <v>4</v>
      </c>
      <c r="C154" s="87" t="s">
        <v>1857</v>
      </c>
      <c r="D154" s="274" t="s">
        <v>1347</v>
      </c>
      <c r="E154" s="269">
        <v>1996000</v>
      </c>
      <c r="F154" s="208" t="s">
        <v>1250</v>
      </c>
      <c r="G154" s="209">
        <v>1</v>
      </c>
      <c r="H154" s="210">
        <v>1</v>
      </c>
      <c r="I154" s="210">
        <v>0</v>
      </c>
      <c r="J154" s="210">
        <v>0</v>
      </c>
      <c r="K154" s="210">
        <v>0</v>
      </c>
      <c r="L154" s="209">
        <v>1</v>
      </c>
      <c r="M154" s="210">
        <v>1</v>
      </c>
      <c r="N154" s="211">
        <v>1</v>
      </c>
      <c r="O154" s="209">
        <v>0</v>
      </c>
      <c r="P154" s="210">
        <v>1</v>
      </c>
      <c r="Q154" s="212">
        <v>1</v>
      </c>
      <c r="R154" s="214">
        <v>1</v>
      </c>
      <c r="S154" s="270">
        <v>1</v>
      </c>
      <c r="T154" s="208">
        <v>1</v>
      </c>
      <c r="U154" s="245" t="s">
        <v>1348</v>
      </c>
      <c r="V154" s="169" t="str">
        <f t="shared" si="20"/>
        <v>ü</v>
      </c>
      <c r="W154" s="169" t="str">
        <f t="shared" si="21"/>
        <v/>
      </c>
      <c r="X154" s="169" t="str">
        <f t="shared" si="22"/>
        <v/>
      </c>
      <c r="Y154" s="169" t="str">
        <f t="shared" si="23"/>
        <v/>
      </c>
    </row>
    <row r="155" spans="1:25" s="40" customFormat="1" ht="14.25">
      <c r="A155" s="167">
        <f t="shared" si="24"/>
        <v>148</v>
      </c>
      <c r="B155" s="167">
        <v>4</v>
      </c>
      <c r="C155" s="87"/>
      <c r="D155" s="274" t="s">
        <v>1858</v>
      </c>
      <c r="E155" s="269">
        <v>1393000</v>
      </c>
      <c r="F155" s="208" t="s">
        <v>1250</v>
      </c>
      <c r="G155" s="209">
        <v>1</v>
      </c>
      <c r="H155" s="210">
        <v>1</v>
      </c>
      <c r="I155" s="210">
        <v>0</v>
      </c>
      <c r="J155" s="210">
        <v>0</v>
      </c>
      <c r="K155" s="210">
        <v>0</v>
      </c>
      <c r="L155" s="209">
        <v>1</v>
      </c>
      <c r="M155" s="210">
        <v>1</v>
      </c>
      <c r="N155" s="211">
        <v>1</v>
      </c>
      <c r="O155" s="209">
        <v>0</v>
      </c>
      <c r="P155" s="210">
        <v>1</v>
      </c>
      <c r="Q155" s="212">
        <v>1</v>
      </c>
      <c r="R155" s="214">
        <v>1</v>
      </c>
      <c r="S155" s="270">
        <v>1</v>
      </c>
      <c r="T155" s="208">
        <v>1</v>
      </c>
      <c r="U155" s="245" t="s">
        <v>1348</v>
      </c>
      <c r="V155" s="169" t="str">
        <f t="shared" si="20"/>
        <v>ü</v>
      </c>
      <c r="W155" s="169" t="str">
        <f t="shared" si="21"/>
        <v/>
      </c>
      <c r="X155" s="169" t="str">
        <f t="shared" si="22"/>
        <v/>
      </c>
      <c r="Y155" s="169" t="str">
        <f t="shared" si="23"/>
        <v/>
      </c>
    </row>
    <row r="156" spans="1:25" s="40" customFormat="1" ht="14.25">
      <c r="A156" s="167">
        <f t="shared" si="24"/>
        <v>149</v>
      </c>
      <c r="B156" s="167">
        <v>4</v>
      </c>
      <c r="C156" s="87"/>
      <c r="D156" s="274" t="s">
        <v>1859</v>
      </c>
      <c r="E156" s="269">
        <v>1053000</v>
      </c>
      <c r="F156" s="208" t="s">
        <v>1250</v>
      </c>
      <c r="G156" s="209">
        <v>1</v>
      </c>
      <c r="H156" s="210">
        <v>1</v>
      </c>
      <c r="I156" s="210">
        <v>0</v>
      </c>
      <c r="J156" s="210">
        <v>0</v>
      </c>
      <c r="K156" s="210">
        <v>0</v>
      </c>
      <c r="L156" s="209">
        <v>1</v>
      </c>
      <c r="M156" s="210">
        <v>1</v>
      </c>
      <c r="N156" s="211">
        <v>1</v>
      </c>
      <c r="O156" s="209">
        <v>0</v>
      </c>
      <c r="P156" s="210">
        <v>1</v>
      </c>
      <c r="Q156" s="212">
        <v>1</v>
      </c>
      <c r="R156" s="214">
        <v>1</v>
      </c>
      <c r="S156" s="270">
        <v>1</v>
      </c>
      <c r="T156" s="208">
        <v>1</v>
      </c>
      <c r="U156" s="245" t="s">
        <v>1348</v>
      </c>
      <c r="V156" s="169" t="str">
        <f t="shared" si="20"/>
        <v>ü</v>
      </c>
      <c r="W156" s="169" t="str">
        <f t="shared" si="21"/>
        <v/>
      </c>
      <c r="X156" s="169" t="str">
        <f t="shared" si="22"/>
        <v/>
      </c>
      <c r="Y156" s="169" t="str">
        <f t="shared" si="23"/>
        <v/>
      </c>
    </row>
    <row r="157" spans="1:25" s="40" customFormat="1" ht="14.25">
      <c r="A157" s="167">
        <f t="shared" si="24"/>
        <v>150</v>
      </c>
      <c r="B157" s="167">
        <v>4</v>
      </c>
      <c r="C157" s="87"/>
      <c r="D157" s="276" t="s">
        <v>1860</v>
      </c>
      <c r="E157" s="269">
        <v>2000000</v>
      </c>
      <c r="F157" s="208" t="s">
        <v>1250</v>
      </c>
      <c r="G157" s="209">
        <v>1</v>
      </c>
      <c r="H157" s="210">
        <v>1</v>
      </c>
      <c r="I157" s="210">
        <v>0</v>
      </c>
      <c r="J157" s="210">
        <v>0</v>
      </c>
      <c r="K157" s="210">
        <v>0</v>
      </c>
      <c r="L157" s="209">
        <v>1</v>
      </c>
      <c r="M157" s="210">
        <v>1</v>
      </c>
      <c r="N157" s="211">
        <v>1</v>
      </c>
      <c r="O157" s="209">
        <v>0</v>
      </c>
      <c r="P157" s="210">
        <v>1</v>
      </c>
      <c r="Q157" s="212">
        <v>1</v>
      </c>
      <c r="R157" s="214">
        <v>1</v>
      </c>
      <c r="S157" s="212">
        <v>1</v>
      </c>
      <c r="T157" s="208">
        <v>1</v>
      </c>
      <c r="U157" s="95" t="s">
        <v>1100</v>
      </c>
      <c r="V157" s="169" t="str">
        <f t="shared" si="20"/>
        <v>ü</v>
      </c>
      <c r="W157" s="169" t="str">
        <f t="shared" si="21"/>
        <v/>
      </c>
      <c r="X157" s="169" t="str">
        <f t="shared" si="22"/>
        <v/>
      </c>
      <c r="Y157" s="169" t="str">
        <f t="shared" si="23"/>
        <v/>
      </c>
    </row>
    <row r="158" spans="1:25" s="40" customFormat="1" ht="28.5">
      <c r="A158" s="167">
        <f t="shared" si="24"/>
        <v>151</v>
      </c>
      <c r="B158" s="167">
        <v>4</v>
      </c>
      <c r="C158" s="87"/>
      <c r="D158" s="274" t="s">
        <v>1861</v>
      </c>
      <c r="E158" s="269">
        <v>1330000</v>
      </c>
      <c r="F158" s="167" t="s">
        <v>1248</v>
      </c>
      <c r="G158" s="217">
        <v>1</v>
      </c>
      <c r="H158" s="218">
        <v>1</v>
      </c>
      <c r="I158" s="218">
        <v>0</v>
      </c>
      <c r="J158" s="218">
        <v>0</v>
      </c>
      <c r="K158" s="218">
        <v>0</v>
      </c>
      <c r="L158" s="217">
        <v>1</v>
      </c>
      <c r="M158" s="218">
        <v>1</v>
      </c>
      <c r="N158" s="219">
        <v>1</v>
      </c>
      <c r="O158" s="217">
        <v>0</v>
      </c>
      <c r="P158" s="218">
        <v>1</v>
      </c>
      <c r="Q158" s="220">
        <v>1</v>
      </c>
      <c r="R158" s="222">
        <v>1</v>
      </c>
      <c r="S158" s="284">
        <v>1</v>
      </c>
      <c r="T158" s="167">
        <v>1</v>
      </c>
      <c r="U158" s="135" t="s">
        <v>1030</v>
      </c>
      <c r="V158" s="169" t="str">
        <f t="shared" si="20"/>
        <v/>
      </c>
      <c r="W158" s="169" t="str">
        <f t="shared" si="21"/>
        <v>ü</v>
      </c>
      <c r="X158" s="169" t="str">
        <f t="shared" si="22"/>
        <v/>
      </c>
      <c r="Y158" s="169" t="str">
        <f t="shared" si="23"/>
        <v/>
      </c>
    </row>
    <row r="159" spans="1:25" s="40" customFormat="1" ht="14.25">
      <c r="A159" s="167">
        <f t="shared" si="24"/>
        <v>152</v>
      </c>
      <c r="B159" s="167">
        <v>4</v>
      </c>
      <c r="C159" s="87"/>
      <c r="D159" s="274" t="s">
        <v>1862</v>
      </c>
      <c r="E159" s="269">
        <v>2824000</v>
      </c>
      <c r="F159" s="208" t="s">
        <v>1249</v>
      </c>
      <c r="G159" s="209">
        <v>1</v>
      </c>
      <c r="H159" s="210">
        <v>0</v>
      </c>
      <c r="I159" s="210">
        <v>0</v>
      </c>
      <c r="J159" s="210">
        <v>0</v>
      </c>
      <c r="K159" s="211">
        <v>0</v>
      </c>
      <c r="L159" s="209">
        <v>1</v>
      </c>
      <c r="M159" s="210">
        <v>1</v>
      </c>
      <c r="N159" s="211">
        <v>1</v>
      </c>
      <c r="O159" s="209">
        <v>0</v>
      </c>
      <c r="P159" s="210">
        <v>1</v>
      </c>
      <c r="Q159" s="211">
        <v>1</v>
      </c>
      <c r="R159" s="209">
        <v>0</v>
      </c>
      <c r="S159" s="212">
        <v>0</v>
      </c>
      <c r="T159" s="208">
        <v>0</v>
      </c>
      <c r="U159" s="95" t="s">
        <v>2047</v>
      </c>
      <c r="V159" s="169" t="str">
        <f t="shared" si="20"/>
        <v/>
      </c>
      <c r="W159" s="169" t="str">
        <f t="shared" si="21"/>
        <v/>
      </c>
      <c r="X159" s="169" t="str">
        <f t="shared" si="22"/>
        <v/>
      </c>
      <c r="Y159" s="169" t="str">
        <f t="shared" si="23"/>
        <v>ü</v>
      </c>
    </row>
    <row r="160" spans="1:25" s="40" customFormat="1" ht="14.25">
      <c r="A160" s="167">
        <f t="shared" si="24"/>
        <v>153</v>
      </c>
      <c r="B160" s="167">
        <v>4</v>
      </c>
      <c r="C160" s="87"/>
      <c r="D160" s="274" t="s">
        <v>1863</v>
      </c>
      <c r="E160" s="269">
        <v>400000</v>
      </c>
      <c r="F160" s="208" t="s">
        <v>1249</v>
      </c>
      <c r="G160" s="209">
        <v>1</v>
      </c>
      <c r="H160" s="210">
        <v>0</v>
      </c>
      <c r="I160" s="210">
        <v>0</v>
      </c>
      <c r="J160" s="210">
        <v>0</v>
      </c>
      <c r="K160" s="211">
        <v>0</v>
      </c>
      <c r="L160" s="209">
        <v>1</v>
      </c>
      <c r="M160" s="210">
        <v>1</v>
      </c>
      <c r="N160" s="211">
        <v>1</v>
      </c>
      <c r="O160" s="209">
        <v>0</v>
      </c>
      <c r="P160" s="210">
        <v>1</v>
      </c>
      <c r="Q160" s="211">
        <v>1</v>
      </c>
      <c r="R160" s="209">
        <v>0</v>
      </c>
      <c r="S160" s="212">
        <v>0</v>
      </c>
      <c r="T160" s="208">
        <v>0</v>
      </c>
      <c r="U160" s="95" t="s">
        <v>1756</v>
      </c>
      <c r="V160" s="169" t="str">
        <f t="shared" si="20"/>
        <v/>
      </c>
      <c r="W160" s="169" t="str">
        <f t="shared" si="21"/>
        <v/>
      </c>
      <c r="X160" s="169" t="str">
        <f t="shared" si="22"/>
        <v/>
      </c>
      <c r="Y160" s="169" t="str">
        <f t="shared" si="23"/>
        <v>ü</v>
      </c>
    </row>
    <row r="161" spans="1:25" s="40" customFormat="1" ht="14.25">
      <c r="A161" s="167">
        <f t="shared" si="24"/>
        <v>154</v>
      </c>
      <c r="B161" s="167">
        <v>4</v>
      </c>
      <c r="C161" s="87"/>
      <c r="D161" s="274" t="s">
        <v>1864</v>
      </c>
      <c r="E161" s="269">
        <v>3430000</v>
      </c>
      <c r="F161" s="208" t="s">
        <v>1249</v>
      </c>
      <c r="G161" s="209">
        <v>1</v>
      </c>
      <c r="H161" s="210">
        <v>0</v>
      </c>
      <c r="I161" s="210">
        <v>0</v>
      </c>
      <c r="J161" s="210">
        <v>0</v>
      </c>
      <c r="K161" s="211">
        <v>0</v>
      </c>
      <c r="L161" s="209">
        <v>1</v>
      </c>
      <c r="M161" s="210">
        <v>1</v>
      </c>
      <c r="N161" s="211">
        <v>1</v>
      </c>
      <c r="O161" s="209">
        <v>0</v>
      </c>
      <c r="P161" s="210">
        <v>1</v>
      </c>
      <c r="Q161" s="211">
        <v>1</v>
      </c>
      <c r="R161" s="209">
        <v>0</v>
      </c>
      <c r="S161" s="212">
        <v>0</v>
      </c>
      <c r="T161" s="208">
        <v>0</v>
      </c>
      <c r="U161" s="95" t="s">
        <v>1352</v>
      </c>
      <c r="V161" s="169" t="str">
        <f t="shared" si="20"/>
        <v/>
      </c>
      <c r="W161" s="169" t="str">
        <f t="shared" si="21"/>
        <v/>
      </c>
      <c r="X161" s="169" t="str">
        <f t="shared" si="22"/>
        <v/>
      </c>
      <c r="Y161" s="169" t="str">
        <f t="shared" si="23"/>
        <v>ü</v>
      </c>
    </row>
    <row r="162" spans="1:25" s="40" customFormat="1" ht="14.25">
      <c r="A162" s="167">
        <f t="shared" si="24"/>
        <v>155</v>
      </c>
      <c r="B162" s="167">
        <v>4</v>
      </c>
      <c r="C162" s="87"/>
      <c r="D162" s="274" t="s">
        <v>1865</v>
      </c>
      <c r="E162" s="269">
        <v>100000</v>
      </c>
      <c r="F162" s="208" t="s">
        <v>1249</v>
      </c>
      <c r="G162" s="209">
        <v>1</v>
      </c>
      <c r="H162" s="210">
        <v>0</v>
      </c>
      <c r="I162" s="210">
        <v>0</v>
      </c>
      <c r="J162" s="210">
        <v>0</v>
      </c>
      <c r="K162" s="211">
        <v>0</v>
      </c>
      <c r="L162" s="209">
        <v>1</v>
      </c>
      <c r="M162" s="210">
        <v>1</v>
      </c>
      <c r="N162" s="211">
        <v>1</v>
      </c>
      <c r="O162" s="209">
        <v>0</v>
      </c>
      <c r="P162" s="210">
        <v>1</v>
      </c>
      <c r="Q162" s="211">
        <v>1</v>
      </c>
      <c r="R162" s="209">
        <v>0</v>
      </c>
      <c r="S162" s="212">
        <v>0</v>
      </c>
      <c r="T162" s="208">
        <v>0</v>
      </c>
      <c r="U162" s="95" t="s">
        <v>1756</v>
      </c>
      <c r="V162" s="169" t="str">
        <f t="shared" si="20"/>
        <v/>
      </c>
      <c r="W162" s="169" t="str">
        <f t="shared" si="21"/>
        <v/>
      </c>
      <c r="X162" s="169" t="str">
        <f t="shared" si="22"/>
        <v/>
      </c>
      <c r="Y162" s="169" t="str">
        <f t="shared" si="23"/>
        <v>ü</v>
      </c>
    </row>
    <row r="163" spans="1:25" s="40" customFormat="1" ht="14.25">
      <c r="A163" s="167">
        <f t="shared" si="24"/>
        <v>156</v>
      </c>
      <c r="B163" s="167">
        <v>4</v>
      </c>
      <c r="C163" s="87"/>
      <c r="D163" s="274" t="s">
        <v>1866</v>
      </c>
      <c r="E163" s="269">
        <v>1404100</v>
      </c>
      <c r="F163" s="208" t="s">
        <v>1250</v>
      </c>
      <c r="G163" s="209">
        <v>1</v>
      </c>
      <c r="H163" s="210">
        <v>1</v>
      </c>
      <c r="I163" s="210">
        <v>0</v>
      </c>
      <c r="J163" s="210">
        <v>0</v>
      </c>
      <c r="K163" s="210">
        <v>0</v>
      </c>
      <c r="L163" s="209">
        <v>1</v>
      </c>
      <c r="M163" s="210">
        <v>1</v>
      </c>
      <c r="N163" s="211">
        <v>1</v>
      </c>
      <c r="O163" s="209">
        <v>0</v>
      </c>
      <c r="P163" s="210">
        <v>1</v>
      </c>
      <c r="Q163" s="212">
        <v>1</v>
      </c>
      <c r="R163" s="214">
        <v>1</v>
      </c>
      <c r="S163" s="212">
        <v>1</v>
      </c>
      <c r="T163" s="208">
        <v>1</v>
      </c>
      <c r="U163" s="95" t="s">
        <v>1354</v>
      </c>
      <c r="V163" s="169" t="str">
        <f t="shared" si="20"/>
        <v>ü</v>
      </c>
      <c r="W163" s="169" t="str">
        <f t="shared" si="21"/>
        <v/>
      </c>
      <c r="X163" s="169" t="str">
        <f t="shared" si="22"/>
        <v/>
      </c>
      <c r="Y163" s="169" t="str">
        <f t="shared" si="23"/>
        <v/>
      </c>
    </row>
    <row r="164" spans="1:25" s="40" customFormat="1" ht="14.25">
      <c r="A164" s="167">
        <f t="shared" si="24"/>
        <v>157</v>
      </c>
      <c r="B164" s="167">
        <v>4</v>
      </c>
      <c r="C164" s="87"/>
      <c r="D164" s="274" t="s">
        <v>1867</v>
      </c>
      <c r="E164" s="269">
        <v>4770000</v>
      </c>
      <c r="F164" s="208" t="s">
        <v>1250</v>
      </c>
      <c r="G164" s="209">
        <v>1</v>
      </c>
      <c r="H164" s="210">
        <v>1</v>
      </c>
      <c r="I164" s="210">
        <v>0</v>
      </c>
      <c r="J164" s="210">
        <v>0</v>
      </c>
      <c r="K164" s="210">
        <v>0</v>
      </c>
      <c r="L164" s="209">
        <v>1</v>
      </c>
      <c r="M164" s="210">
        <v>1</v>
      </c>
      <c r="N164" s="211">
        <v>1</v>
      </c>
      <c r="O164" s="209">
        <v>0</v>
      </c>
      <c r="P164" s="210">
        <v>1</v>
      </c>
      <c r="Q164" s="212">
        <v>1</v>
      </c>
      <c r="R164" s="214">
        <v>1</v>
      </c>
      <c r="S164" s="212">
        <v>1</v>
      </c>
      <c r="T164" s="208">
        <v>1</v>
      </c>
      <c r="U164" s="95" t="s">
        <v>1355</v>
      </c>
      <c r="V164" s="169" t="str">
        <f t="shared" si="20"/>
        <v>ü</v>
      </c>
      <c r="W164" s="169" t="str">
        <f t="shared" si="21"/>
        <v/>
      </c>
      <c r="X164" s="169" t="str">
        <f t="shared" si="22"/>
        <v/>
      </c>
      <c r="Y164" s="169" t="str">
        <f t="shared" si="23"/>
        <v/>
      </c>
    </row>
    <row r="165" spans="1:25" s="40" customFormat="1" ht="14.25">
      <c r="A165" s="167">
        <f t="shared" si="24"/>
        <v>158</v>
      </c>
      <c r="B165" s="167">
        <v>4</v>
      </c>
      <c r="C165" s="87"/>
      <c r="D165" s="274" t="s">
        <v>1868</v>
      </c>
      <c r="E165" s="269">
        <v>500000</v>
      </c>
      <c r="F165" s="208" t="s">
        <v>1249</v>
      </c>
      <c r="G165" s="209">
        <v>1</v>
      </c>
      <c r="H165" s="210">
        <v>0</v>
      </c>
      <c r="I165" s="210">
        <v>0</v>
      </c>
      <c r="J165" s="210">
        <v>0</v>
      </c>
      <c r="K165" s="211">
        <v>0</v>
      </c>
      <c r="L165" s="209">
        <v>1</v>
      </c>
      <c r="M165" s="210">
        <v>1</v>
      </c>
      <c r="N165" s="211">
        <v>1</v>
      </c>
      <c r="O165" s="209">
        <v>0</v>
      </c>
      <c r="P165" s="210">
        <v>1</v>
      </c>
      <c r="Q165" s="211">
        <v>1</v>
      </c>
      <c r="R165" s="209">
        <v>0</v>
      </c>
      <c r="S165" s="212">
        <v>0</v>
      </c>
      <c r="T165" s="208">
        <v>0</v>
      </c>
      <c r="U165" s="95" t="s">
        <v>1989</v>
      </c>
      <c r="V165" s="169" t="str">
        <f t="shared" si="20"/>
        <v/>
      </c>
      <c r="W165" s="169" t="str">
        <f t="shared" si="21"/>
        <v/>
      </c>
      <c r="X165" s="169" t="str">
        <f t="shared" si="22"/>
        <v/>
      </c>
      <c r="Y165" s="169" t="str">
        <f t="shared" si="23"/>
        <v>ü</v>
      </c>
    </row>
    <row r="166" spans="1:25" s="40" customFormat="1" ht="14.25">
      <c r="A166" s="167">
        <f t="shared" si="24"/>
        <v>159</v>
      </c>
      <c r="B166" s="167">
        <v>4</v>
      </c>
      <c r="C166" s="87"/>
      <c r="D166" s="274" t="s">
        <v>1869</v>
      </c>
      <c r="E166" s="269">
        <v>500000</v>
      </c>
      <c r="F166" s="208" t="s">
        <v>1250</v>
      </c>
      <c r="G166" s="209">
        <v>1</v>
      </c>
      <c r="H166" s="210">
        <v>1</v>
      </c>
      <c r="I166" s="210">
        <v>0</v>
      </c>
      <c r="J166" s="210">
        <v>0</v>
      </c>
      <c r="K166" s="210">
        <v>0</v>
      </c>
      <c r="L166" s="209">
        <v>1</v>
      </c>
      <c r="M166" s="210">
        <v>1</v>
      </c>
      <c r="N166" s="211">
        <v>1</v>
      </c>
      <c r="O166" s="209">
        <v>0</v>
      </c>
      <c r="P166" s="210">
        <v>1</v>
      </c>
      <c r="Q166" s="212">
        <v>1</v>
      </c>
      <c r="R166" s="214">
        <v>1</v>
      </c>
      <c r="S166" s="212">
        <v>1</v>
      </c>
      <c r="T166" s="208">
        <v>1</v>
      </c>
      <c r="U166" s="245" t="s">
        <v>1356</v>
      </c>
      <c r="V166" s="169" t="str">
        <f t="shared" si="20"/>
        <v>ü</v>
      </c>
      <c r="W166" s="169" t="str">
        <f t="shared" si="21"/>
        <v/>
      </c>
      <c r="X166" s="169" t="str">
        <f t="shared" si="22"/>
        <v/>
      </c>
      <c r="Y166" s="169" t="str">
        <f t="shared" si="23"/>
        <v/>
      </c>
    </row>
    <row r="167" spans="1:25" s="40" customFormat="1" ht="14.25">
      <c r="A167" s="167">
        <f t="shared" si="24"/>
        <v>160</v>
      </c>
      <c r="B167" s="167">
        <v>4</v>
      </c>
      <c r="C167" s="87"/>
      <c r="D167" s="274" t="s">
        <v>1870</v>
      </c>
      <c r="E167" s="269">
        <v>450000</v>
      </c>
      <c r="F167" s="208" t="s">
        <v>1250</v>
      </c>
      <c r="G167" s="209">
        <v>1</v>
      </c>
      <c r="H167" s="210">
        <v>1</v>
      </c>
      <c r="I167" s="210">
        <v>0</v>
      </c>
      <c r="J167" s="210">
        <v>0</v>
      </c>
      <c r="K167" s="210">
        <v>0</v>
      </c>
      <c r="L167" s="209">
        <v>1</v>
      </c>
      <c r="M167" s="210">
        <v>1</v>
      </c>
      <c r="N167" s="211">
        <v>1</v>
      </c>
      <c r="O167" s="209">
        <v>0</v>
      </c>
      <c r="P167" s="210">
        <v>1</v>
      </c>
      <c r="Q167" s="212">
        <v>1</v>
      </c>
      <c r="R167" s="214">
        <v>1</v>
      </c>
      <c r="S167" s="212">
        <v>1</v>
      </c>
      <c r="T167" s="208">
        <v>1</v>
      </c>
      <c r="U167" s="245" t="s">
        <v>1357</v>
      </c>
      <c r="V167" s="169" t="str">
        <f t="shared" si="20"/>
        <v>ü</v>
      </c>
      <c r="W167" s="169" t="str">
        <f t="shared" si="21"/>
        <v/>
      </c>
      <c r="X167" s="169" t="str">
        <f t="shared" si="22"/>
        <v/>
      </c>
      <c r="Y167" s="169" t="str">
        <f t="shared" si="23"/>
        <v/>
      </c>
    </row>
    <row r="168" spans="1:25" s="40" customFormat="1" ht="14.25">
      <c r="A168" s="167">
        <f t="shared" si="24"/>
        <v>161</v>
      </c>
      <c r="B168" s="167">
        <v>4</v>
      </c>
      <c r="C168" s="87"/>
      <c r="D168" s="274" t="s">
        <v>1871</v>
      </c>
      <c r="E168" s="269">
        <v>798000</v>
      </c>
      <c r="F168" s="208" t="s">
        <v>1250</v>
      </c>
      <c r="G168" s="209">
        <v>1</v>
      </c>
      <c r="H168" s="210">
        <v>1</v>
      </c>
      <c r="I168" s="210">
        <v>0</v>
      </c>
      <c r="J168" s="210">
        <v>0</v>
      </c>
      <c r="K168" s="210">
        <v>0</v>
      </c>
      <c r="L168" s="209">
        <v>1</v>
      </c>
      <c r="M168" s="210">
        <v>1</v>
      </c>
      <c r="N168" s="211">
        <v>1</v>
      </c>
      <c r="O168" s="209">
        <v>0</v>
      </c>
      <c r="P168" s="210">
        <v>1</v>
      </c>
      <c r="Q168" s="212">
        <v>1</v>
      </c>
      <c r="R168" s="214">
        <v>1</v>
      </c>
      <c r="S168" s="212">
        <v>1</v>
      </c>
      <c r="T168" s="208">
        <v>1</v>
      </c>
      <c r="U168" s="245" t="s">
        <v>308</v>
      </c>
      <c r="V168" s="169" t="str">
        <f t="shared" ref="V168:V199" si="25">IF($F168="Y",$Z$4,"")</f>
        <v>ü</v>
      </c>
      <c r="W168" s="169" t="str">
        <f t="shared" ref="W168:W199" si="26">IF(F168="F",$Z$4,"")</f>
        <v/>
      </c>
      <c r="X168" s="169" t="str">
        <f t="shared" ref="X168:X199" si="27">IF(F168="L",$Z$4,"")</f>
        <v/>
      </c>
      <c r="Y168" s="169" t="str">
        <f t="shared" ref="Y168:Y199" si="28">IF(F168="N",$Z$4,"")</f>
        <v/>
      </c>
    </row>
    <row r="169" spans="1:25" s="40" customFormat="1" ht="14.25">
      <c r="A169" s="167">
        <f t="shared" ref="A169:A200" si="29">A168+1</f>
        <v>162</v>
      </c>
      <c r="B169" s="167">
        <v>4</v>
      </c>
      <c r="C169" s="87"/>
      <c r="D169" s="274" t="s">
        <v>1872</v>
      </c>
      <c r="E169" s="269">
        <v>1969000</v>
      </c>
      <c r="F169" s="208" t="s">
        <v>1250</v>
      </c>
      <c r="G169" s="209">
        <v>1</v>
      </c>
      <c r="H169" s="210">
        <v>1</v>
      </c>
      <c r="I169" s="210">
        <v>0</v>
      </c>
      <c r="J169" s="210">
        <v>0</v>
      </c>
      <c r="K169" s="210">
        <v>0</v>
      </c>
      <c r="L169" s="209">
        <v>1</v>
      </c>
      <c r="M169" s="210">
        <v>1</v>
      </c>
      <c r="N169" s="211">
        <v>1</v>
      </c>
      <c r="O169" s="209">
        <v>0</v>
      </c>
      <c r="P169" s="210">
        <v>1</v>
      </c>
      <c r="Q169" s="212">
        <v>1</v>
      </c>
      <c r="R169" s="214">
        <v>1</v>
      </c>
      <c r="S169" s="270">
        <v>1</v>
      </c>
      <c r="T169" s="208">
        <v>1</v>
      </c>
      <c r="U169" s="245" t="s">
        <v>1348</v>
      </c>
      <c r="V169" s="169" t="str">
        <f t="shared" si="25"/>
        <v>ü</v>
      </c>
      <c r="W169" s="169" t="str">
        <f t="shared" si="26"/>
        <v/>
      </c>
      <c r="X169" s="169" t="str">
        <f t="shared" si="27"/>
        <v/>
      </c>
      <c r="Y169" s="169" t="str">
        <f t="shared" si="28"/>
        <v/>
      </c>
    </row>
    <row r="170" spans="1:25" s="40" customFormat="1" ht="14.25">
      <c r="A170" s="167">
        <f t="shared" si="29"/>
        <v>163</v>
      </c>
      <c r="B170" s="167">
        <v>4</v>
      </c>
      <c r="C170" s="87"/>
      <c r="D170" s="274" t="s">
        <v>1873</v>
      </c>
      <c r="E170" s="269">
        <v>1200000</v>
      </c>
      <c r="F170" s="208" t="s">
        <v>1250</v>
      </c>
      <c r="G170" s="209">
        <v>1</v>
      </c>
      <c r="H170" s="210">
        <v>1</v>
      </c>
      <c r="I170" s="210">
        <v>0</v>
      </c>
      <c r="J170" s="210">
        <v>0</v>
      </c>
      <c r="K170" s="210">
        <v>0</v>
      </c>
      <c r="L170" s="209">
        <v>1</v>
      </c>
      <c r="M170" s="210">
        <v>1</v>
      </c>
      <c r="N170" s="211">
        <v>1</v>
      </c>
      <c r="O170" s="209">
        <v>0</v>
      </c>
      <c r="P170" s="210">
        <v>1</v>
      </c>
      <c r="Q170" s="212">
        <v>1</v>
      </c>
      <c r="R170" s="214">
        <v>1</v>
      </c>
      <c r="S170" s="270">
        <v>1</v>
      </c>
      <c r="T170" s="208">
        <v>1</v>
      </c>
      <c r="U170" s="245" t="s">
        <v>310</v>
      </c>
      <c r="V170" s="169" t="str">
        <f t="shared" si="25"/>
        <v>ü</v>
      </c>
      <c r="W170" s="169" t="str">
        <f t="shared" si="26"/>
        <v/>
      </c>
      <c r="X170" s="169" t="str">
        <f t="shared" si="27"/>
        <v/>
      </c>
      <c r="Y170" s="169" t="str">
        <f t="shared" si="28"/>
        <v/>
      </c>
    </row>
    <row r="171" spans="1:25" s="40" customFormat="1" ht="14.25">
      <c r="A171" s="167">
        <f t="shared" si="29"/>
        <v>164</v>
      </c>
      <c r="B171" s="167">
        <v>4</v>
      </c>
      <c r="C171" s="87"/>
      <c r="D171" s="274" t="s">
        <v>1874</v>
      </c>
      <c r="E171" s="269">
        <v>2500000</v>
      </c>
      <c r="F171" s="208" t="s">
        <v>1249</v>
      </c>
      <c r="G171" s="209">
        <v>1</v>
      </c>
      <c r="H171" s="210">
        <v>0</v>
      </c>
      <c r="I171" s="210">
        <v>0</v>
      </c>
      <c r="J171" s="210">
        <v>0</v>
      </c>
      <c r="K171" s="211">
        <v>0</v>
      </c>
      <c r="L171" s="209">
        <v>1</v>
      </c>
      <c r="M171" s="210">
        <v>1</v>
      </c>
      <c r="N171" s="211">
        <v>1</v>
      </c>
      <c r="O171" s="209">
        <v>0</v>
      </c>
      <c r="P171" s="210">
        <v>1</v>
      </c>
      <c r="Q171" s="211">
        <v>1</v>
      </c>
      <c r="R171" s="209">
        <v>0</v>
      </c>
      <c r="S171" s="212">
        <v>0</v>
      </c>
      <c r="T171" s="208">
        <v>0</v>
      </c>
      <c r="U171" s="95" t="s">
        <v>1649</v>
      </c>
      <c r="V171" s="169" t="str">
        <f t="shared" si="25"/>
        <v/>
      </c>
      <c r="W171" s="169" t="str">
        <f t="shared" si="26"/>
        <v/>
      </c>
      <c r="X171" s="169" t="str">
        <f t="shared" si="27"/>
        <v/>
      </c>
      <c r="Y171" s="169" t="str">
        <f t="shared" si="28"/>
        <v>ü</v>
      </c>
    </row>
    <row r="172" spans="1:25" s="40" customFormat="1" ht="28.5">
      <c r="A172" s="167">
        <f t="shared" si="29"/>
        <v>165</v>
      </c>
      <c r="B172" s="167">
        <v>4</v>
      </c>
      <c r="C172" s="87"/>
      <c r="D172" s="274" t="s">
        <v>1875</v>
      </c>
      <c r="E172" s="269">
        <v>1277075</v>
      </c>
      <c r="F172" s="208" t="s">
        <v>1249</v>
      </c>
      <c r="G172" s="209">
        <v>1</v>
      </c>
      <c r="H172" s="210">
        <v>0</v>
      </c>
      <c r="I172" s="210">
        <v>0</v>
      </c>
      <c r="J172" s="210">
        <v>0</v>
      </c>
      <c r="K172" s="211">
        <v>0</v>
      </c>
      <c r="L172" s="209">
        <v>1</v>
      </c>
      <c r="M172" s="210">
        <v>1</v>
      </c>
      <c r="N172" s="211">
        <v>1</v>
      </c>
      <c r="O172" s="209">
        <v>0</v>
      </c>
      <c r="P172" s="210">
        <v>1</v>
      </c>
      <c r="Q172" s="211">
        <v>1</v>
      </c>
      <c r="R172" s="209">
        <v>0</v>
      </c>
      <c r="S172" s="212">
        <v>0</v>
      </c>
      <c r="T172" s="208">
        <v>0</v>
      </c>
      <c r="U172" s="95" t="s">
        <v>1654</v>
      </c>
      <c r="V172" s="169" t="str">
        <f t="shared" si="25"/>
        <v/>
      </c>
      <c r="W172" s="169" t="str">
        <f t="shared" si="26"/>
        <v/>
      </c>
      <c r="X172" s="169" t="str">
        <f t="shared" si="27"/>
        <v/>
      </c>
      <c r="Y172" s="169" t="str">
        <f t="shared" si="28"/>
        <v>ü</v>
      </c>
    </row>
    <row r="173" spans="1:25" s="40" customFormat="1" ht="14.25">
      <c r="A173" s="167">
        <f t="shared" si="29"/>
        <v>166</v>
      </c>
      <c r="B173" s="167">
        <v>4</v>
      </c>
      <c r="C173" s="87"/>
      <c r="D173" s="274" t="s">
        <v>1876</v>
      </c>
      <c r="E173" s="269">
        <v>1735500</v>
      </c>
      <c r="F173" s="208" t="s">
        <v>1250</v>
      </c>
      <c r="G173" s="209">
        <v>1</v>
      </c>
      <c r="H173" s="210">
        <v>1</v>
      </c>
      <c r="I173" s="210">
        <v>0</v>
      </c>
      <c r="J173" s="210">
        <v>0</v>
      </c>
      <c r="K173" s="210">
        <v>0</v>
      </c>
      <c r="L173" s="209">
        <v>1</v>
      </c>
      <c r="M173" s="210">
        <v>1</v>
      </c>
      <c r="N173" s="211">
        <v>1</v>
      </c>
      <c r="O173" s="209">
        <v>0</v>
      </c>
      <c r="P173" s="210">
        <v>1</v>
      </c>
      <c r="Q173" s="212">
        <v>1</v>
      </c>
      <c r="R173" s="214">
        <v>1</v>
      </c>
      <c r="S173" s="212">
        <v>1</v>
      </c>
      <c r="T173" s="208">
        <v>1</v>
      </c>
      <c r="U173" s="245" t="s">
        <v>1340</v>
      </c>
      <c r="V173" s="169" t="str">
        <f t="shared" si="25"/>
        <v>ü</v>
      </c>
      <c r="W173" s="169" t="str">
        <f t="shared" si="26"/>
        <v/>
      </c>
      <c r="X173" s="169" t="str">
        <f t="shared" si="27"/>
        <v/>
      </c>
      <c r="Y173" s="169" t="str">
        <f t="shared" si="28"/>
        <v/>
      </c>
    </row>
    <row r="174" spans="1:25" s="40" customFormat="1" ht="28.5">
      <c r="A174" s="167">
        <f t="shared" si="29"/>
        <v>167</v>
      </c>
      <c r="B174" s="167">
        <v>4</v>
      </c>
      <c r="C174" s="87"/>
      <c r="D174" s="274" t="s">
        <v>1877</v>
      </c>
      <c r="E174" s="269">
        <v>1850000</v>
      </c>
      <c r="F174" s="208" t="s">
        <v>1250</v>
      </c>
      <c r="G174" s="209">
        <v>1</v>
      </c>
      <c r="H174" s="210">
        <v>1</v>
      </c>
      <c r="I174" s="210">
        <v>0</v>
      </c>
      <c r="J174" s="210">
        <v>0</v>
      </c>
      <c r="K174" s="210">
        <v>0</v>
      </c>
      <c r="L174" s="209">
        <v>1</v>
      </c>
      <c r="M174" s="210">
        <v>1</v>
      </c>
      <c r="N174" s="211">
        <v>1</v>
      </c>
      <c r="O174" s="209">
        <v>0</v>
      </c>
      <c r="P174" s="210">
        <v>1</v>
      </c>
      <c r="Q174" s="212">
        <v>1</v>
      </c>
      <c r="R174" s="214">
        <v>1</v>
      </c>
      <c r="S174" s="212">
        <v>1</v>
      </c>
      <c r="T174" s="208">
        <v>1</v>
      </c>
      <c r="U174" s="95" t="s">
        <v>1659</v>
      </c>
      <c r="V174" s="169" t="str">
        <f t="shared" si="25"/>
        <v>ü</v>
      </c>
      <c r="W174" s="169" t="str">
        <f t="shared" si="26"/>
        <v/>
      </c>
      <c r="X174" s="169" t="str">
        <f t="shared" si="27"/>
        <v/>
      </c>
      <c r="Y174" s="169" t="str">
        <f t="shared" si="28"/>
        <v/>
      </c>
    </row>
    <row r="175" spans="1:25" s="40" customFormat="1" ht="14.25">
      <c r="A175" s="167">
        <f t="shared" si="29"/>
        <v>168</v>
      </c>
      <c r="B175" s="167">
        <v>4</v>
      </c>
      <c r="C175" s="87"/>
      <c r="D175" s="280" t="s">
        <v>1878</v>
      </c>
      <c r="E175" s="271">
        <v>1000000</v>
      </c>
      <c r="F175" s="239" t="s">
        <v>1249</v>
      </c>
      <c r="G175" s="241">
        <v>0</v>
      </c>
      <c r="H175" s="241">
        <v>0</v>
      </c>
      <c r="I175" s="241">
        <v>0</v>
      </c>
      <c r="J175" s="241">
        <v>0</v>
      </c>
      <c r="K175" s="243">
        <v>0</v>
      </c>
      <c r="L175" s="272">
        <v>0</v>
      </c>
      <c r="M175" s="241">
        <v>0</v>
      </c>
      <c r="N175" s="243">
        <v>0</v>
      </c>
      <c r="O175" s="272">
        <v>0</v>
      </c>
      <c r="P175" s="241">
        <v>0</v>
      </c>
      <c r="Q175" s="243">
        <v>0</v>
      </c>
      <c r="R175" s="272">
        <v>0</v>
      </c>
      <c r="S175" s="243">
        <v>0</v>
      </c>
      <c r="T175" s="239">
        <v>0</v>
      </c>
      <c r="U175" s="139" t="s">
        <v>1029</v>
      </c>
      <c r="V175" s="169" t="str">
        <f t="shared" si="25"/>
        <v/>
      </c>
      <c r="W175" s="169" t="str">
        <f t="shared" si="26"/>
        <v/>
      </c>
      <c r="X175" s="169" t="str">
        <f t="shared" si="27"/>
        <v/>
      </c>
      <c r="Y175" s="169" t="str">
        <f t="shared" si="28"/>
        <v>ü</v>
      </c>
    </row>
    <row r="176" spans="1:25" s="40" customFormat="1" ht="14.25">
      <c r="A176" s="167">
        <f t="shared" si="29"/>
        <v>169</v>
      </c>
      <c r="B176" s="167">
        <v>4</v>
      </c>
      <c r="C176" s="87"/>
      <c r="D176" s="274" t="s">
        <v>1879</v>
      </c>
      <c r="E176" s="269">
        <v>1667000</v>
      </c>
      <c r="F176" s="208" t="s">
        <v>1250</v>
      </c>
      <c r="G176" s="209">
        <v>1</v>
      </c>
      <c r="H176" s="210">
        <v>1</v>
      </c>
      <c r="I176" s="210">
        <v>0</v>
      </c>
      <c r="J176" s="210">
        <v>0</v>
      </c>
      <c r="K176" s="210">
        <v>0</v>
      </c>
      <c r="L176" s="209">
        <v>1</v>
      </c>
      <c r="M176" s="210">
        <v>1</v>
      </c>
      <c r="N176" s="211">
        <v>1</v>
      </c>
      <c r="O176" s="209">
        <v>0</v>
      </c>
      <c r="P176" s="210">
        <v>1</v>
      </c>
      <c r="Q176" s="212">
        <v>1</v>
      </c>
      <c r="R176" s="214">
        <v>1</v>
      </c>
      <c r="S176" s="212">
        <v>1</v>
      </c>
      <c r="T176" s="208">
        <v>1</v>
      </c>
      <c r="U176" s="95" t="s">
        <v>944</v>
      </c>
      <c r="V176" s="169" t="str">
        <f t="shared" si="25"/>
        <v>ü</v>
      </c>
      <c r="W176" s="169" t="str">
        <f t="shared" si="26"/>
        <v/>
      </c>
      <c r="X176" s="169" t="str">
        <f t="shared" si="27"/>
        <v/>
      </c>
      <c r="Y176" s="169" t="str">
        <f t="shared" si="28"/>
        <v/>
      </c>
    </row>
    <row r="177" spans="1:25" s="40" customFormat="1" ht="14.25">
      <c r="A177" s="167">
        <f t="shared" si="29"/>
        <v>170</v>
      </c>
      <c r="B177" s="167">
        <v>4</v>
      </c>
      <c r="C177" s="87"/>
      <c r="D177" s="274" t="s">
        <v>1880</v>
      </c>
      <c r="E177" s="269">
        <v>1266000</v>
      </c>
      <c r="F177" s="208" t="s">
        <v>1250</v>
      </c>
      <c r="G177" s="209">
        <v>1</v>
      </c>
      <c r="H177" s="210">
        <v>1</v>
      </c>
      <c r="I177" s="210">
        <v>0</v>
      </c>
      <c r="J177" s="210">
        <v>0</v>
      </c>
      <c r="K177" s="210">
        <v>0</v>
      </c>
      <c r="L177" s="209">
        <v>1</v>
      </c>
      <c r="M177" s="210">
        <v>1</v>
      </c>
      <c r="N177" s="211">
        <v>1</v>
      </c>
      <c r="O177" s="209">
        <v>0</v>
      </c>
      <c r="P177" s="210">
        <v>1</v>
      </c>
      <c r="Q177" s="212">
        <v>1</v>
      </c>
      <c r="R177" s="214">
        <v>1</v>
      </c>
      <c r="S177" s="212">
        <v>1</v>
      </c>
      <c r="T177" s="208">
        <v>1</v>
      </c>
      <c r="U177" s="95" t="s">
        <v>944</v>
      </c>
      <c r="V177" s="169" t="str">
        <f t="shared" si="25"/>
        <v>ü</v>
      </c>
      <c r="W177" s="169" t="str">
        <f t="shared" si="26"/>
        <v/>
      </c>
      <c r="X177" s="169" t="str">
        <f t="shared" si="27"/>
        <v/>
      </c>
      <c r="Y177" s="169" t="str">
        <f t="shared" si="28"/>
        <v/>
      </c>
    </row>
    <row r="178" spans="1:25" s="40" customFormat="1" ht="14.25">
      <c r="A178" s="167">
        <f t="shared" si="29"/>
        <v>171</v>
      </c>
      <c r="B178" s="167">
        <v>4</v>
      </c>
      <c r="C178" s="87"/>
      <c r="D178" s="274" t="s">
        <v>1881</v>
      </c>
      <c r="E178" s="269">
        <v>767000</v>
      </c>
      <c r="F178" s="208" t="s">
        <v>1250</v>
      </c>
      <c r="G178" s="209">
        <v>1</v>
      </c>
      <c r="H178" s="210">
        <v>1</v>
      </c>
      <c r="I178" s="210">
        <v>0</v>
      </c>
      <c r="J178" s="210">
        <v>0</v>
      </c>
      <c r="K178" s="210">
        <v>0</v>
      </c>
      <c r="L178" s="209">
        <v>1</v>
      </c>
      <c r="M178" s="210">
        <v>1</v>
      </c>
      <c r="N178" s="211">
        <v>1</v>
      </c>
      <c r="O178" s="209">
        <v>0</v>
      </c>
      <c r="P178" s="210">
        <v>1</v>
      </c>
      <c r="Q178" s="212">
        <v>1</v>
      </c>
      <c r="R178" s="214">
        <v>1</v>
      </c>
      <c r="S178" s="212">
        <v>1</v>
      </c>
      <c r="T178" s="208">
        <v>1</v>
      </c>
      <c r="U178" s="95" t="s">
        <v>944</v>
      </c>
      <c r="V178" s="169" t="str">
        <f t="shared" si="25"/>
        <v>ü</v>
      </c>
      <c r="W178" s="169" t="str">
        <f t="shared" si="26"/>
        <v/>
      </c>
      <c r="X178" s="169" t="str">
        <f t="shared" si="27"/>
        <v/>
      </c>
      <c r="Y178" s="169" t="str">
        <f t="shared" si="28"/>
        <v/>
      </c>
    </row>
    <row r="179" spans="1:25" s="40" customFormat="1" ht="28.5">
      <c r="A179" s="167">
        <f t="shared" si="29"/>
        <v>172</v>
      </c>
      <c r="B179" s="167">
        <v>4</v>
      </c>
      <c r="C179" s="87"/>
      <c r="D179" s="274" t="s">
        <v>1882</v>
      </c>
      <c r="E179" s="269">
        <v>282400</v>
      </c>
      <c r="F179" s="208" t="s">
        <v>1341</v>
      </c>
      <c r="G179" s="209">
        <v>1</v>
      </c>
      <c r="H179" s="210">
        <v>1</v>
      </c>
      <c r="I179" s="210">
        <v>1</v>
      </c>
      <c r="J179" s="210">
        <v>0</v>
      </c>
      <c r="K179" s="210">
        <v>0</v>
      </c>
      <c r="L179" s="209">
        <v>1</v>
      </c>
      <c r="M179" s="210">
        <v>1</v>
      </c>
      <c r="N179" s="211">
        <v>1</v>
      </c>
      <c r="O179" s="209">
        <v>0</v>
      </c>
      <c r="P179" s="210">
        <v>1</v>
      </c>
      <c r="Q179" s="212">
        <v>1</v>
      </c>
      <c r="R179" s="214">
        <v>1</v>
      </c>
      <c r="S179" s="270">
        <v>1</v>
      </c>
      <c r="T179" s="208">
        <v>0</v>
      </c>
      <c r="U179" s="95" t="s">
        <v>1342</v>
      </c>
      <c r="V179" s="169" t="str">
        <f t="shared" si="25"/>
        <v/>
      </c>
      <c r="W179" s="169" t="str">
        <f t="shared" si="26"/>
        <v/>
      </c>
      <c r="X179" s="169" t="str">
        <f t="shared" si="27"/>
        <v>ü</v>
      </c>
      <c r="Y179" s="169" t="str">
        <f t="shared" si="28"/>
        <v/>
      </c>
    </row>
    <row r="180" spans="1:25" s="40" customFormat="1" ht="14.25">
      <c r="A180" s="167">
        <f t="shared" si="29"/>
        <v>173</v>
      </c>
      <c r="B180" s="167">
        <v>4</v>
      </c>
      <c r="C180" s="87"/>
      <c r="D180" s="274" t="s">
        <v>1883</v>
      </c>
      <c r="E180" s="269">
        <v>697600</v>
      </c>
      <c r="F180" s="208" t="s">
        <v>1250</v>
      </c>
      <c r="G180" s="209">
        <v>1</v>
      </c>
      <c r="H180" s="210">
        <v>1</v>
      </c>
      <c r="I180" s="210">
        <v>0</v>
      </c>
      <c r="J180" s="210">
        <v>0</v>
      </c>
      <c r="K180" s="210">
        <v>0</v>
      </c>
      <c r="L180" s="209">
        <v>1</v>
      </c>
      <c r="M180" s="210">
        <v>1</v>
      </c>
      <c r="N180" s="211">
        <v>1</v>
      </c>
      <c r="O180" s="209">
        <v>0</v>
      </c>
      <c r="P180" s="210">
        <v>1</v>
      </c>
      <c r="Q180" s="212">
        <v>1</v>
      </c>
      <c r="R180" s="214">
        <v>1</v>
      </c>
      <c r="S180" s="212">
        <v>1</v>
      </c>
      <c r="T180" s="208">
        <v>1</v>
      </c>
      <c r="U180" s="95" t="s">
        <v>944</v>
      </c>
      <c r="V180" s="169" t="str">
        <f t="shared" si="25"/>
        <v>ü</v>
      </c>
      <c r="W180" s="169" t="str">
        <f t="shared" si="26"/>
        <v/>
      </c>
      <c r="X180" s="169" t="str">
        <f t="shared" si="27"/>
        <v/>
      </c>
      <c r="Y180" s="169" t="str">
        <f t="shared" si="28"/>
        <v/>
      </c>
    </row>
    <row r="181" spans="1:25" s="40" customFormat="1" ht="14.25">
      <c r="A181" s="167">
        <f t="shared" si="29"/>
        <v>174</v>
      </c>
      <c r="B181" s="167">
        <v>4</v>
      </c>
      <c r="C181" s="87"/>
      <c r="D181" s="274" t="s">
        <v>1884</v>
      </c>
      <c r="E181" s="269">
        <v>1212000</v>
      </c>
      <c r="F181" s="208" t="s">
        <v>1250</v>
      </c>
      <c r="G181" s="209">
        <v>1</v>
      </c>
      <c r="H181" s="210">
        <v>1</v>
      </c>
      <c r="I181" s="210">
        <v>0</v>
      </c>
      <c r="J181" s="210">
        <v>0</v>
      </c>
      <c r="K181" s="210">
        <v>0</v>
      </c>
      <c r="L181" s="209">
        <v>1</v>
      </c>
      <c r="M181" s="210">
        <v>1</v>
      </c>
      <c r="N181" s="211">
        <v>1</v>
      </c>
      <c r="O181" s="209">
        <v>0</v>
      </c>
      <c r="P181" s="210">
        <v>1</v>
      </c>
      <c r="Q181" s="212">
        <v>1</v>
      </c>
      <c r="R181" s="214">
        <v>1</v>
      </c>
      <c r="S181" s="212">
        <v>1</v>
      </c>
      <c r="T181" s="208">
        <v>1</v>
      </c>
      <c r="U181" s="245" t="s">
        <v>946</v>
      </c>
      <c r="V181" s="169" t="str">
        <f t="shared" si="25"/>
        <v>ü</v>
      </c>
      <c r="W181" s="169" t="str">
        <f t="shared" si="26"/>
        <v/>
      </c>
      <c r="X181" s="169" t="str">
        <f t="shared" si="27"/>
        <v/>
      </c>
      <c r="Y181" s="169" t="str">
        <f t="shared" si="28"/>
        <v/>
      </c>
    </row>
    <row r="182" spans="1:25" s="40" customFormat="1" ht="14.25">
      <c r="A182" s="167">
        <f t="shared" si="29"/>
        <v>175</v>
      </c>
      <c r="B182" s="167">
        <v>4</v>
      </c>
      <c r="C182" s="87"/>
      <c r="D182" s="274" t="s">
        <v>1885</v>
      </c>
      <c r="E182" s="269">
        <v>400000</v>
      </c>
      <c r="F182" s="208" t="s">
        <v>1249</v>
      </c>
      <c r="G182" s="209">
        <v>1</v>
      </c>
      <c r="H182" s="210">
        <v>0</v>
      </c>
      <c r="I182" s="210">
        <v>0</v>
      </c>
      <c r="J182" s="210">
        <v>0</v>
      </c>
      <c r="K182" s="211">
        <v>0</v>
      </c>
      <c r="L182" s="209">
        <v>1</v>
      </c>
      <c r="M182" s="210">
        <v>1</v>
      </c>
      <c r="N182" s="211">
        <v>1</v>
      </c>
      <c r="O182" s="209">
        <v>0</v>
      </c>
      <c r="P182" s="210">
        <v>1</v>
      </c>
      <c r="Q182" s="211">
        <v>1</v>
      </c>
      <c r="R182" s="209">
        <v>0</v>
      </c>
      <c r="S182" s="212">
        <v>0</v>
      </c>
      <c r="T182" s="208">
        <v>0</v>
      </c>
      <c r="U182" s="95" t="s">
        <v>947</v>
      </c>
      <c r="V182" s="169" t="str">
        <f t="shared" si="25"/>
        <v/>
      </c>
      <c r="W182" s="169" t="str">
        <f t="shared" si="26"/>
        <v/>
      </c>
      <c r="X182" s="169" t="str">
        <f t="shared" si="27"/>
        <v/>
      </c>
      <c r="Y182" s="169" t="str">
        <f t="shared" si="28"/>
        <v>ü</v>
      </c>
    </row>
    <row r="183" spans="1:25" s="40" customFormat="1" ht="14.25">
      <c r="A183" s="167">
        <f t="shared" si="29"/>
        <v>176</v>
      </c>
      <c r="B183" s="167">
        <v>4</v>
      </c>
      <c r="C183" s="87"/>
      <c r="D183" s="274" t="s">
        <v>1573</v>
      </c>
      <c r="E183" s="269">
        <v>1000000</v>
      </c>
      <c r="F183" s="208" t="s">
        <v>1250</v>
      </c>
      <c r="G183" s="209">
        <v>1</v>
      </c>
      <c r="H183" s="210">
        <v>1</v>
      </c>
      <c r="I183" s="210">
        <v>1</v>
      </c>
      <c r="J183" s="210">
        <v>0</v>
      </c>
      <c r="K183" s="210">
        <v>0</v>
      </c>
      <c r="L183" s="209">
        <v>1</v>
      </c>
      <c r="M183" s="210">
        <v>1</v>
      </c>
      <c r="N183" s="211">
        <v>1</v>
      </c>
      <c r="O183" s="209">
        <v>0</v>
      </c>
      <c r="P183" s="210">
        <v>1</v>
      </c>
      <c r="Q183" s="212">
        <v>1</v>
      </c>
      <c r="R183" s="214">
        <v>1</v>
      </c>
      <c r="S183" s="212">
        <v>1</v>
      </c>
      <c r="T183" s="208">
        <v>1</v>
      </c>
      <c r="U183" s="95" t="s">
        <v>948</v>
      </c>
      <c r="V183" s="169" t="str">
        <f t="shared" si="25"/>
        <v>ü</v>
      </c>
      <c r="W183" s="169" t="str">
        <f t="shared" si="26"/>
        <v/>
      </c>
      <c r="X183" s="169" t="str">
        <f t="shared" si="27"/>
        <v/>
      </c>
      <c r="Y183" s="169" t="str">
        <f t="shared" si="28"/>
        <v/>
      </c>
    </row>
    <row r="184" spans="1:25" s="40" customFormat="1" ht="28.5">
      <c r="A184" s="167">
        <f t="shared" si="29"/>
        <v>177</v>
      </c>
      <c r="B184" s="167">
        <v>4</v>
      </c>
      <c r="C184" s="87"/>
      <c r="D184" s="274" t="s">
        <v>1574</v>
      </c>
      <c r="E184" s="269">
        <v>1306120</v>
      </c>
      <c r="F184" s="208" t="s">
        <v>1249</v>
      </c>
      <c r="G184" s="209">
        <v>1</v>
      </c>
      <c r="H184" s="210">
        <v>0</v>
      </c>
      <c r="I184" s="210">
        <v>0</v>
      </c>
      <c r="J184" s="210">
        <v>0</v>
      </c>
      <c r="K184" s="211">
        <v>0</v>
      </c>
      <c r="L184" s="209">
        <v>1</v>
      </c>
      <c r="M184" s="210">
        <v>1</v>
      </c>
      <c r="N184" s="211">
        <v>1</v>
      </c>
      <c r="O184" s="209">
        <v>0</v>
      </c>
      <c r="P184" s="210">
        <v>1</v>
      </c>
      <c r="Q184" s="211">
        <v>1</v>
      </c>
      <c r="R184" s="209">
        <v>0</v>
      </c>
      <c r="S184" s="212">
        <v>0</v>
      </c>
      <c r="T184" s="208">
        <v>0</v>
      </c>
      <c r="U184" s="95" t="s">
        <v>949</v>
      </c>
      <c r="V184" s="169" t="str">
        <f t="shared" si="25"/>
        <v/>
      </c>
      <c r="W184" s="169" t="str">
        <f t="shared" si="26"/>
        <v/>
      </c>
      <c r="X184" s="169" t="str">
        <f t="shared" si="27"/>
        <v/>
      </c>
      <c r="Y184" s="169" t="str">
        <f t="shared" si="28"/>
        <v>ü</v>
      </c>
    </row>
    <row r="185" spans="1:25" s="40" customFormat="1" ht="14.25">
      <c r="A185" s="167">
        <f t="shared" si="29"/>
        <v>178</v>
      </c>
      <c r="B185" s="167">
        <v>4</v>
      </c>
      <c r="C185" s="87"/>
      <c r="D185" s="274" t="s">
        <v>1575</v>
      </c>
      <c r="E185" s="269">
        <v>800000</v>
      </c>
      <c r="F185" s="208" t="s">
        <v>1249</v>
      </c>
      <c r="G185" s="209">
        <v>1</v>
      </c>
      <c r="H185" s="210">
        <v>0</v>
      </c>
      <c r="I185" s="210">
        <v>0</v>
      </c>
      <c r="J185" s="210">
        <v>0</v>
      </c>
      <c r="K185" s="211">
        <v>0</v>
      </c>
      <c r="L185" s="209">
        <v>1</v>
      </c>
      <c r="M185" s="210">
        <v>1</v>
      </c>
      <c r="N185" s="211">
        <v>1</v>
      </c>
      <c r="O185" s="209">
        <v>0</v>
      </c>
      <c r="P185" s="210">
        <v>1</v>
      </c>
      <c r="Q185" s="211">
        <v>1</v>
      </c>
      <c r="R185" s="209">
        <v>0</v>
      </c>
      <c r="S185" s="212">
        <v>0</v>
      </c>
      <c r="T185" s="208">
        <v>0</v>
      </c>
      <c r="U185" s="95" t="s">
        <v>1246</v>
      </c>
      <c r="V185" s="169" t="str">
        <f t="shared" si="25"/>
        <v/>
      </c>
      <c r="W185" s="169" t="str">
        <f t="shared" si="26"/>
        <v/>
      </c>
      <c r="X185" s="169" t="str">
        <f t="shared" si="27"/>
        <v/>
      </c>
      <c r="Y185" s="169" t="str">
        <f t="shared" si="28"/>
        <v>ü</v>
      </c>
    </row>
    <row r="186" spans="1:25" s="40" customFormat="1" ht="14.25">
      <c r="A186" s="167">
        <f t="shared" si="29"/>
        <v>179</v>
      </c>
      <c r="B186" s="167">
        <v>4</v>
      </c>
      <c r="C186" s="87"/>
      <c r="D186" s="274" t="s">
        <v>1576</v>
      </c>
      <c r="E186" s="269">
        <v>1940300</v>
      </c>
      <c r="F186" s="208" t="s">
        <v>1250</v>
      </c>
      <c r="G186" s="209">
        <v>1</v>
      </c>
      <c r="H186" s="210">
        <v>1</v>
      </c>
      <c r="I186" s="210">
        <v>0</v>
      </c>
      <c r="J186" s="210">
        <v>0</v>
      </c>
      <c r="K186" s="210">
        <v>0</v>
      </c>
      <c r="L186" s="209">
        <v>1</v>
      </c>
      <c r="M186" s="210">
        <v>1</v>
      </c>
      <c r="N186" s="211">
        <v>1</v>
      </c>
      <c r="O186" s="209">
        <v>0</v>
      </c>
      <c r="P186" s="210">
        <v>1</v>
      </c>
      <c r="Q186" s="212">
        <v>1</v>
      </c>
      <c r="R186" s="214">
        <v>1</v>
      </c>
      <c r="S186" s="270">
        <v>1</v>
      </c>
      <c r="T186" s="208">
        <v>1</v>
      </c>
      <c r="U186" s="95" t="s">
        <v>1340</v>
      </c>
      <c r="V186" s="169" t="str">
        <f t="shared" si="25"/>
        <v>ü</v>
      </c>
      <c r="W186" s="169" t="str">
        <f t="shared" si="26"/>
        <v/>
      </c>
      <c r="X186" s="169" t="str">
        <f t="shared" si="27"/>
        <v/>
      </c>
      <c r="Y186" s="169" t="str">
        <f t="shared" si="28"/>
        <v/>
      </c>
    </row>
    <row r="187" spans="1:25" s="40" customFormat="1" ht="14.25">
      <c r="A187" s="167">
        <f t="shared" si="29"/>
        <v>180</v>
      </c>
      <c r="B187" s="167">
        <v>4</v>
      </c>
      <c r="C187" s="87"/>
      <c r="D187" s="274" t="s">
        <v>1577</v>
      </c>
      <c r="E187" s="269">
        <v>550000</v>
      </c>
      <c r="F187" s="208" t="s">
        <v>1249</v>
      </c>
      <c r="G187" s="209">
        <v>1</v>
      </c>
      <c r="H187" s="210">
        <v>0</v>
      </c>
      <c r="I187" s="210">
        <v>0</v>
      </c>
      <c r="J187" s="210">
        <v>0</v>
      </c>
      <c r="K187" s="211">
        <v>0</v>
      </c>
      <c r="L187" s="209">
        <v>1</v>
      </c>
      <c r="M187" s="210">
        <v>1</v>
      </c>
      <c r="N187" s="211">
        <v>1</v>
      </c>
      <c r="O187" s="209">
        <v>0</v>
      </c>
      <c r="P187" s="210">
        <v>1</v>
      </c>
      <c r="Q187" s="211">
        <v>1</v>
      </c>
      <c r="R187" s="209">
        <v>0</v>
      </c>
      <c r="S187" s="212">
        <v>0</v>
      </c>
      <c r="T187" s="208">
        <v>0</v>
      </c>
      <c r="U187" s="95" t="s">
        <v>953</v>
      </c>
      <c r="V187" s="169" t="str">
        <f t="shared" si="25"/>
        <v/>
      </c>
      <c r="W187" s="169" t="str">
        <f t="shared" si="26"/>
        <v/>
      </c>
      <c r="X187" s="169" t="str">
        <f t="shared" si="27"/>
        <v/>
      </c>
      <c r="Y187" s="169" t="str">
        <f t="shared" si="28"/>
        <v>ü</v>
      </c>
    </row>
    <row r="188" spans="1:25" s="40" customFormat="1" ht="14.25">
      <c r="A188" s="167">
        <f t="shared" si="29"/>
        <v>181</v>
      </c>
      <c r="B188" s="167">
        <v>4</v>
      </c>
      <c r="C188" s="87"/>
      <c r="D188" s="280" t="s">
        <v>1578</v>
      </c>
      <c r="E188" s="271">
        <v>1000000</v>
      </c>
      <c r="F188" s="239" t="s">
        <v>1249</v>
      </c>
      <c r="G188" s="241">
        <v>0</v>
      </c>
      <c r="H188" s="241">
        <v>0</v>
      </c>
      <c r="I188" s="241">
        <v>0</v>
      </c>
      <c r="J188" s="241">
        <v>0</v>
      </c>
      <c r="K188" s="243">
        <v>0</v>
      </c>
      <c r="L188" s="272">
        <v>0</v>
      </c>
      <c r="M188" s="241">
        <v>0</v>
      </c>
      <c r="N188" s="243">
        <v>0</v>
      </c>
      <c r="O188" s="272">
        <v>0</v>
      </c>
      <c r="P188" s="241">
        <v>0</v>
      </c>
      <c r="Q188" s="243">
        <v>0</v>
      </c>
      <c r="R188" s="272">
        <v>0</v>
      </c>
      <c r="S188" s="243">
        <v>0</v>
      </c>
      <c r="T188" s="239">
        <v>0</v>
      </c>
      <c r="U188" s="139" t="s">
        <v>1029</v>
      </c>
      <c r="V188" s="169" t="str">
        <f t="shared" si="25"/>
        <v/>
      </c>
      <c r="W188" s="169" t="str">
        <f t="shared" si="26"/>
        <v/>
      </c>
      <c r="X188" s="169" t="str">
        <f t="shared" si="27"/>
        <v/>
      </c>
      <c r="Y188" s="169" t="str">
        <f t="shared" si="28"/>
        <v>ü</v>
      </c>
    </row>
    <row r="189" spans="1:25" s="40" customFormat="1" ht="14.25">
      <c r="A189" s="167">
        <f t="shared" si="29"/>
        <v>182</v>
      </c>
      <c r="B189" s="167">
        <v>4</v>
      </c>
      <c r="C189" s="87"/>
      <c r="D189" s="274" t="s">
        <v>1579</v>
      </c>
      <c r="E189" s="269">
        <v>210000</v>
      </c>
      <c r="F189" s="208" t="s">
        <v>1249</v>
      </c>
      <c r="G189" s="209">
        <v>1</v>
      </c>
      <c r="H189" s="210">
        <v>0</v>
      </c>
      <c r="I189" s="210">
        <v>0</v>
      </c>
      <c r="J189" s="210">
        <v>0</v>
      </c>
      <c r="K189" s="211">
        <v>0</v>
      </c>
      <c r="L189" s="209">
        <v>1</v>
      </c>
      <c r="M189" s="210">
        <v>1</v>
      </c>
      <c r="N189" s="211">
        <v>1</v>
      </c>
      <c r="O189" s="209">
        <v>0</v>
      </c>
      <c r="P189" s="210">
        <v>1</v>
      </c>
      <c r="Q189" s="211">
        <v>1</v>
      </c>
      <c r="R189" s="209">
        <v>0</v>
      </c>
      <c r="S189" s="212">
        <v>0</v>
      </c>
      <c r="T189" s="208">
        <v>0</v>
      </c>
      <c r="U189" s="95" t="s">
        <v>1246</v>
      </c>
      <c r="V189" s="169" t="str">
        <f t="shared" si="25"/>
        <v/>
      </c>
      <c r="W189" s="169" t="str">
        <f t="shared" si="26"/>
        <v/>
      </c>
      <c r="X189" s="169" t="str">
        <f t="shared" si="27"/>
        <v/>
      </c>
      <c r="Y189" s="169" t="str">
        <f t="shared" si="28"/>
        <v>ü</v>
      </c>
    </row>
    <row r="190" spans="1:25" s="40" customFormat="1" ht="28.5">
      <c r="A190" s="167">
        <f t="shared" si="29"/>
        <v>183</v>
      </c>
      <c r="B190" s="167">
        <v>4</v>
      </c>
      <c r="C190" s="87"/>
      <c r="D190" s="280" t="s">
        <v>1580</v>
      </c>
      <c r="E190" s="271">
        <v>210000</v>
      </c>
      <c r="F190" s="239" t="s">
        <v>1249</v>
      </c>
      <c r="G190" s="241">
        <v>0</v>
      </c>
      <c r="H190" s="241">
        <v>0</v>
      </c>
      <c r="I190" s="241">
        <v>0</v>
      </c>
      <c r="J190" s="241">
        <v>0</v>
      </c>
      <c r="K190" s="243">
        <v>0</v>
      </c>
      <c r="L190" s="272">
        <v>0</v>
      </c>
      <c r="M190" s="241">
        <v>0</v>
      </c>
      <c r="N190" s="243">
        <v>0</v>
      </c>
      <c r="O190" s="272">
        <v>0</v>
      </c>
      <c r="P190" s="241">
        <v>0</v>
      </c>
      <c r="Q190" s="243">
        <v>0</v>
      </c>
      <c r="R190" s="272">
        <v>0</v>
      </c>
      <c r="S190" s="243">
        <v>0</v>
      </c>
      <c r="T190" s="239">
        <v>0</v>
      </c>
      <c r="U190" s="139" t="s">
        <v>1029</v>
      </c>
      <c r="V190" s="169" t="str">
        <f t="shared" si="25"/>
        <v/>
      </c>
      <c r="W190" s="169" t="str">
        <f t="shared" si="26"/>
        <v/>
      </c>
      <c r="X190" s="169" t="str">
        <f t="shared" si="27"/>
        <v/>
      </c>
      <c r="Y190" s="169" t="str">
        <f t="shared" si="28"/>
        <v>ü</v>
      </c>
    </row>
    <row r="191" spans="1:25" s="40" customFormat="1" ht="14.25">
      <c r="A191" s="167">
        <f t="shared" si="29"/>
        <v>184</v>
      </c>
      <c r="B191" s="167">
        <v>4</v>
      </c>
      <c r="C191" s="87"/>
      <c r="D191" s="274" t="s">
        <v>898</v>
      </c>
      <c r="E191" s="269">
        <v>3000000</v>
      </c>
      <c r="F191" s="208" t="s">
        <v>1250</v>
      </c>
      <c r="G191" s="209">
        <v>1</v>
      </c>
      <c r="H191" s="210">
        <v>1</v>
      </c>
      <c r="I191" s="210">
        <v>1</v>
      </c>
      <c r="J191" s="210">
        <v>0</v>
      </c>
      <c r="K191" s="210">
        <v>0</v>
      </c>
      <c r="L191" s="209">
        <v>1</v>
      </c>
      <c r="M191" s="210">
        <v>1</v>
      </c>
      <c r="N191" s="211">
        <v>1</v>
      </c>
      <c r="O191" s="209">
        <v>0</v>
      </c>
      <c r="P191" s="210">
        <v>1</v>
      </c>
      <c r="Q191" s="212">
        <v>1</v>
      </c>
      <c r="R191" s="214">
        <v>1</v>
      </c>
      <c r="S191" s="212">
        <v>1</v>
      </c>
      <c r="T191" s="208">
        <v>1</v>
      </c>
      <c r="U191" s="95" t="s">
        <v>899</v>
      </c>
      <c r="V191" s="169" t="str">
        <f t="shared" si="25"/>
        <v>ü</v>
      </c>
      <c r="W191" s="169" t="str">
        <f t="shared" si="26"/>
        <v/>
      </c>
      <c r="X191" s="169" t="str">
        <f t="shared" si="27"/>
        <v/>
      </c>
      <c r="Y191" s="169" t="str">
        <f t="shared" si="28"/>
        <v/>
      </c>
    </row>
    <row r="192" spans="1:25" s="40" customFormat="1" ht="28.5">
      <c r="A192" s="167">
        <f t="shared" si="29"/>
        <v>185</v>
      </c>
      <c r="B192" s="167">
        <v>4</v>
      </c>
      <c r="C192" s="87"/>
      <c r="D192" s="274" t="s">
        <v>1581</v>
      </c>
      <c r="E192" s="269">
        <v>332800</v>
      </c>
      <c r="F192" s="208" t="s">
        <v>1341</v>
      </c>
      <c r="G192" s="209">
        <v>1</v>
      </c>
      <c r="H192" s="210">
        <v>1</v>
      </c>
      <c r="I192" s="210">
        <v>1</v>
      </c>
      <c r="J192" s="210">
        <v>0</v>
      </c>
      <c r="K192" s="210">
        <v>0</v>
      </c>
      <c r="L192" s="209">
        <v>1</v>
      </c>
      <c r="M192" s="210">
        <v>1</v>
      </c>
      <c r="N192" s="211">
        <v>1</v>
      </c>
      <c r="O192" s="209">
        <v>0</v>
      </c>
      <c r="P192" s="210">
        <v>1</v>
      </c>
      <c r="Q192" s="212">
        <v>1</v>
      </c>
      <c r="R192" s="214">
        <v>1</v>
      </c>
      <c r="S192" s="270">
        <v>1</v>
      </c>
      <c r="T192" s="208">
        <v>0</v>
      </c>
      <c r="U192" s="95" t="s">
        <v>1342</v>
      </c>
      <c r="V192" s="169" t="str">
        <f t="shared" si="25"/>
        <v/>
      </c>
      <c r="W192" s="169" t="str">
        <f t="shared" si="26"/>
        <v/>
      </c>
      <c r="X192" s="169" t="str">
        <f t="shared" si="27"/>
        <v>ü</v>
      </c>
      <c r="Y192" s="169" t="str">
        <f t="shared" si="28"/>
        <v/>
      </c>
    </row>
    <row r="193" spans="1:25" s="40" customFormat="1" ht="28.5">
      <c r="A193" s="167">
        <f t="shared" si="29"/>
        <v>186</v>
      </c>
      <c r="B193" s="167">
        <v>4</v>
      </c>
      <c r="C193" s="87"/>
      <c r="D193" s="274" t="s">
        <v>1582</v>
      </c>
      <c r="E193" s="269">
        <v>1800000</v>
      </c>
      <c r="F193" s="232" t="s">
        <v>1250</v>
      </c>
      <c r="G193" s="233">
        <v>1</v>
      </c>
      <c r="H193" s="234">
        <v>1</v>
      </c>
      <c r="I193" s="234">
        <v>1</v>
      </c>
      <c r="J193" s="234">
        <v>0</v>
      </c>
      <c r="K193" s="234">
        <v>0</v>
      </c>
      <c r="L193" s="233">
        <v>1</v>
      </c>
      <c r="M193" s="234">
        <v>1</v>
      </c>
      <c r="N193" s="235">
        <v>1</v>
      </c>
      <c r="O193" s="233">
        <v>0</v>
      </c>
      <c r="P193" s="234">
        <v>1</v>
      </c>
      <c r="Q193" s="236">
        <v>1</v>
      </c>
      <c r="R193" s="237">
        <v>1</v>
      </c>
      <c r="S193" s="279">
        <v>1</v>
      </c>
      <c r="T193" s="232">
        <v>1</v>
      </c>
      <c r="U193" s="95" t="s">
        <v>900</v>
      </c>
      <c r="V193" s="169" t="str">
        <f t="shared" si="25"/>
        <v>ü</v>
      </c>
      <c r="W193" s="169" t="str">
        <f t="shared" si="26"/>
        <v/>
      </c>
      <c r="X193" s="169" t="str">
        <f t="shared" si="27"/>
        <v/>
      </c>
      <c r="Y193" s="169" t="str">
        <f t="shared" si="28"/>
        <v/>
      </c>
    </row>
    <row r="194" spans="1:25" s="40" customFormat="1" ht="28.5">
      <c r="A194" s="167">
        <f t="shared" si="29"/>
        <v>187</v>
      </c>
      <c r="B194" s="167">
        <v>4</v>
      </c>
      <c r="C194" s="87"/>
      <c r="D194" s="274" t="s">
        <v>1583</v>
      </c>
      <c r="E194" s="269">
        <v>130000</v>
      </c>
      <c r="F194" s="208" t="s">
        <v>1249</v>
      </c>
      <c r="G194" s="209">
        <v>1</v>
      </c>
      <c r="H194" s="210">
        <v>0</v>
      </c>
      <c r="I194" s="210">
        <v>0</v>
      </c>
      <c r="J194" s="210">
        <v>0</v>
      </c>
      <c r="K194" s="211">
        <v>0</v>
      </c>
      <c r="L194" s="209">
        <v>1</v>
      </c>
      <c r="M194" s="210">
        <v>1</v>
      </c>
      <c r="N194" s="211">
        <v>1</v>
      </c>
      <c r="O194" s="209">
        <v>0</v>
      </c>
      <c r="P194" s="210">
        <v>1</v>
      </c>
      <c r="Q194" s="211">
        <v>1</v>
      </c>
      <c r="R194" s="209">
        <v>0</v>
      </c>
      <c r="S194" s="212">
        <v>0</v>
      </c>
      <c r="T194" s="208">
        <v>0</v>
      </c>
      <c r="U194" s="95" t="s">
        <v>1246</v>
      </c>
      <c r="V194" s="169" t="str">
        <f t="shared" si="25"/>
        <v/>
      </c>
      <c r="W194" s="169" t="str">
        <f t="shared" si="26"/>
        <v/>
      </c>
      <c r="X194" s="169" t="str">
        <f t="shared" si="27"/>
        <v/>
      </c>
      <c r="Y194" s="169" t="str">
        <f t="shared" si="28"/>
        <v>ü</v>
      </c>
    </row>
    <row r="195" spans="1:25" s="40" customFormat="1" ht="14.25">
      <c r="A195" s="167">
        <f t="shared" si="29"/>
        <v>188</v>
      </c>
      <c r="B195" s="167">
        <v>4</v>
      </c>
      <c r="C195" s="87"/>
      <c r="D195" s="274" t="s">
        <v>1584</v>
      </c>
      <c r="E195" s="269">
        <v>112000</v>
      </c>
      <c r="F195" s="208" t="s">
        <v>1249</v>
      </c>
      <c r="G195" s="209">
        <v>1</v>
      </c>
      <c r="H195" s="210">
        <v>0</v>
      </c>
      <c r="I195" s="210">
        <v>0</v>
      </c>
      <c r="J195" s="210">
        <v>0</v>
      </c>
      <c r="K195" s="211">
        <v>0</v>
      </c>
      <c r="L195" s="209">
        <v>1</v>
      </c>
      <c r="M195" s="210">
        <v>1</v>
      </c>
      <c r="N195" s="211">
        <v>1</v>
      </c>
      <c r="O195" s="209">
        <v>0</v>
      </c>
      <c r="P195" s="210">
        <v>1</v>
      </c>
      <c r="Q195" s="211">
        <v>1</v>
      </c>
      <c r="R195" s="209">
        <v>0</v>
      </c>
      <c r="S195" s="212">
        <v>0</v>
      </c>
      <c r="T195" s="208">
        <v>0</v>
      </c>
      <c r="U195" s="95" t="s">
        <v>1246</v>
      </c>
      <c r="V195" s="169" t="str">
        <f t="shared" si="25"/>
        <v/>
      </c>
      <c r="W195" s="169" t="str">
        <f t="shared" si="26"/>
        <v/>
      </c>
      <c r="X195" s="169" t="str">
        <f t="shared" si="27"/>
        <v/>
      </c>
      <c r="Y195" s="169" t="str">
        <f t="shared" si="28"/>
        <v>ü</v>
      </c>
    </row>
    <row r="196" spans="1:25" s="40" customFormat="1" ht="14.25">
      <c r="A196" s="167">
        <f t="shared" si="29"/>
        <v>189</v>
      </c>
      <c r="B196" s="167">
        <v>4</v>
      </c>
      <c r="C196" s="87"/>
      <c r="D196" s="280" t="s">
        <v>1585</v>
      </c>
      <c r="E196" s="271">
        <v>500000</v>
      </c>
      <c r="F196" s="239" t="s">
        <v>1249</v>
      </c>
      <c r="G196" s="241">
        <v>0</v>
      </c>
      <c r="H196" s="241">
        <v>0</v>
      </c>
      <c r="I196" s="241">
        <v>0</v>
      </c>
      <c r="J196" s="241">
        <v>0</v>
      </c>
      <c r="K196" s="243">
        <v>0</v>
      </c>
      <c r="L196" s="272">
        <v>0</v>
      </c>
      <c r="M196" s="241">
        <v>0</v>
      </c>
      <c r="N196" s="243">
        <v>0</v>
      </c>
      <c r="O196" s="272">
        <v>0</v>
      </c>
      <c r="P196" s="241">
        <v>0</v>
      </c>
      <c r="Q196" s="243">
        <v>0</v>
      </c>
      <c r="R196" s="272">
        <v>0</v>
      </c>
      <c r="S196" s="243">
        <v>0</v>
      </c>
      <c r="T196" s="239">
        <v>0</v>
      </c>
      <c r="U196" s="139" t="s">
        <v>1029</v>
      </c>
      <c r="V196" s="169" t="str">
        <f t="shared" si="25"/>
        <v/>
      </c>
      <c r="W196" s="169" t="str">
        <f t="shared" si="26"/>
        <v/>
      </c>
      <c r="X196" s="169" t="str">
        <f t="shared" si="27"/>
        <v/>
      </c>
      <c r="Y196" s="169" t="str">
        <f t="shared" si="28"/>
        <v>ü</v>
      </c>
    </row>
    <row r="197" spans="1:25" s="40" customFormat="1" ht="14.25">
      <c r="A197" s="167">
        <f t="shared" si="29"/>
        <v>190</v>
      </c>
      <c r="B197" s="167">
        <v>4</v>
      </c>
      <c r="C197" s="87"/>
      <c r="D197" s="280" t="s">
        <v>1586</v>
      </c>
      <c r="E197" s="271">
        <v>70000</v>
      </c>
      <c r="F197" s="239" t="s">
        <v>1249</v>
      </c>
      <c r="G197" s="241">
        <v>0</v>
      </c>
      <c r="H197" s="241">
        <v>0</v>
      </c>
      <c r="I197" s="241">
        <v>0</v>
      </c>
      <c r="J197" s="241">
        <v>0</v>
      </c>
      <c r="K197" s="243">
        <v>0</v>
      </c>
      <c r="L197" s="272">
        <v>0</v>
      </c>
      <c r="M197" s="241">
        <v>0</v>
      </c>
      <c r="N197" s="243">
        <v>0</v>
      </c>
      <c r="O197" s="272">
        <v>0</v>
      </c>
      <c r="P197" s="241">
        <v>0</v>
      </c>
      <c r="Q197" s="243">
        <v>0</v>
      </c>
      <c r="R197" s="272">
        <v>0</v>
      </c>
      <c r="S197" s="243">
        <v>0</v>
      </c>
      <c r="T197" s="239">
        <v>0</v>
      </c>
      <c r="U197" s="139" t="s">
        <v>1029</v>
      </c>
      <c r="V197" s="169" t="str">
        <f t="shared" si="25"/>
        <v/>
      </c>
      <c r="W197" s="169" t="str">
        <f t="shared" si="26"/>
        <v/>
      </c>
      <c r="X197" s="169" t="str">
        <f t="shared" si="27"/>
        <v/>
      </c>
      <c r="Y197" s="169" t="str">
        <f t="shared" si="28"/>
        <v>ü</v>
      </c>
    </row>
    <row r="198" spans="1:25" s="40" customFormat="1" ht="28.5">
      <c r="A198" s="167">
        <f t="shared" si="29"/>
        <v>191</v>
      </c>
      <c r="B198" s="167">
        <v>4</v>
      </c>
      <c r="C198" s="87"/>
      <c r="D198" s="280" t="s">
        <v>1587</v>
      </c>
      <c r="E198" s="271">
        <v>80000</v>
      </c>
      <c r="F198" s="239" t="s">
        <v>1249</v>
      </c>
      <c r="G198" s="241">
        <v>0</v>
      </c>
      <c r="H198" s="241">
        <v>0</v>
      </c>
      <c r="I198" s="241">
        <v>0</v>
      </c>
      <c r="J198" s="241">
        <v>0</v>
      </c>
      <c r="K198" s="243">
        <v>0</v>
      </c>
      <c r="L198" s="272">
        <v>0</v>
      </c>
      <c r="M198" s="241">
        <v>0</v>
      </c>
      <c r="N198" s="243">
        <v>0</v>
      </c>
      <c r="O198" s="272">
        <v>0</v>
      </c>
      <c r="P198" s="241">
        <v>0</v>
      </c>
      <c r="Q198" s="243">
        <v>0</v>
      </c>
      <c r="R198" s="272">
        <v>0</v>
      </c>
      <c r="S198" s="243">
        <v>0</v>
      </c>
      <c r="T198" s="239">
        <v>0</v>
      </c>
      <c r="U198" s="139" t="s">
        <v>1029</v>
      </c>
      <c r="V198" s="169" t="str">
        <f t="shared" si="25"/>
        <v/>
      </c>
      <c r="W198" s="169" t="str">
        <f t="shared" si="26"/>
        <v/>
      </c>
      <c r="X198" s="169" t="str">
        <f t="shared" si="27"/>
        <v/>
      </c>
      <c r="Y198" s="169" t="str">
        <f t="shared" si="28"/>
        <v>ü</v>
      </c>
    </row>
    <row r="199" spans="1:25" s="40" customFormat="1" ht="14.25">
      <c r="A199" s="167">
        <f t="shared" si="29"/>
        <v>192</v>
      </c>
      <c r="B199" s="167">
        <v>4</v>
      </c>
      <c r="C199" s="87"/>
      <c r="D199" s="274" t="s">
        <v>1588</v>
      </c>
      <c r="E199" s="269">
        <v>570000</v>
      </c>
      <c r="F199" s="208" t="s">
        <v>1249</v>
      </c>
      <c r="G199" s="209">
        <v>1</v>
      </c>
      <c r="H199" s="210">
        <v>0</v>
      </c>
      <c r="I199" s="210">
        <v>0</v>
      </c>
      <c r="J199" s="210">
        <v>0</v>
      </c>
      <c r="K199" s="211">
        <v>0</v>
      </c>
      <c r="L199" s="209">
        <v>1</v>
      </c>
      <c r="M199" s="210">
        <v>1</v>
      </c>
      <c r="N199" s="211">
        <v>1</v>
      </c>
      <c r="O199" s="209">
        <v>0</v>
      </c>
      <c r="P199" s="210">
        <v>1</v>
      </c>
      <c r="Q199" s="211">
        <v>1</v>
      </c>
      <c r="R199" s="209">
        <v>0</v>
      </c>
      <c r="S199" s="212">
        <v>0</v>
      </c>
      <c r="T199" s="208">
        <v>0</v>
      </c>
      <c r="U199" s="95" t="s">
        <v>2093</v>
      </c>
      <c r="V199" s="169" t="str">
        <f t="shared" si="25"/>
        <v/>
      </c>
      <c r="W199" s="169" t="str">
        <f t="shared" si="26"/>
        <v/>
      </c>
      <c r="X199" s="169" t="str">
        <f t="shared" si="27"/>
        <v/>
      </c>
      <c r="Y199" s="169" t="str">
        <f t="shared" si="28"/>
        <v>ü</v>
      </c>
    </row>
    <row r="200" spans="1:25" s="40" customFormat="1" ht="14.25">
      <c r="A200" s="167">
        <f t="shared" si="29"/>
        <v>193</v>
      </c>
      <c r="B200" s="167">
        <v>4</v>
      </c>
      <c r="C200" s="87"/>
      <c r="D200" s="274" t="s">
        <v>1589</v>
      </c>
      <c r="E200" s="269">
        <v>2500000</v>
      </c>
      <c r="F200" s="208" t="s">
        <v>1249</v>
      </c>
      <c r="G200" s="209">
        <v>1</v>
      </c>
      <c r="H200" s="210">
        <v>0</v>
      </c>
      <c r="I200" s="210">
        <v>0</v>
      </c>
      <c r="J200" s="210">
        <v>0</v>
      </c>
      <c r="K200" s="211">
        <v>0</v>
      </c>
      <c r="L200" s="209">
        <v>1</v>
      </c>
      <c r="M200" s="210">
        <v>1</v>
      </c>
      <c r="N200" s="211">
        <v>1</v>
      </c>
      <c r="O200" s="209">
        <v>0</v>
      </c>
      <c r="P200" s="210">
        <v>1</v>
      </c>
      <c r="Q200" s="211">
        <v>1</v>
      </c>
      <c r="R200" s="209">
        <v>0</v>
      </c>
      <c r="S200" s="212">
        <v>0</v>
      </c>
      <c r="T200" s="208">
        <v>0</v>
      </c>
      <c r="U200" s="95" t="s">
        <v>2094</v>
      </c>
      <c r="V200" s="169" t="str">
        <f t="shared" ref="V200:V206" si="30">IF($F200="Y",$Z$4,"")</f>
        <v/>
      </c>
      <c r="W200" s="169" t="str">
        <f t="shared" ref="W200:W206" si="31">IF(F200="F",$Z$4,"")</f>
        <v/>
      </c>
      <c r="X200" s="169" t="str">
        <f t="shared" ref="X200:X206" si="32">IF(F200="L",$Z$4,"")</f>
        <v/>
      </c>
      <c r="Y200" s="169" t="str">
        <f t="shared" ref="Y200:Y206" si="33">IF(F200="N",$Z$4,"")</f>
        <v>ü</v>
      </c>
    </row>
    <row r="201" spans="1:25" s="40" customFormat="1" ht="14.25">
      <c r="A201" s="167">
        <f t="shared" ref="A201:A206" si="34">A200+1</f>
        <v>194</v>
      </c>
      <c r="B201" s="167">
        <v>4</v>
      </c>
      <c r="C201" s="87"/>
      <c r="D201" s="274" t="s">
        <v>1590</v>
      </c>
      <c r="E201" s="269">
        <v>400000</v>
      </c>
      <c r="F201" s="208" t="s">
        <v>1249</v>
      </c>
      <c r="G201" s="209">
        <v>1</v>
      </c>
      <c r="H201" s="210">
        <v>0</v>
      </c>
      <c r="I201" s="210">
        <v>0</v>
      </c>
      <c r="J201" s="210">
        <v>0</v>
      </c>
      <c r="K201" s="211">
        <v>0</v>
      </c>
      <c r="L201" s="209">
        <v>1</v>
      </c>
      <c r="M201" s="210">
        <v>1</v>
      </c>
      <c r="N201" s="211">
        <v>1</v>
      </c>
      <c r="O201" s="209">
        <v>0</v>
      </c>
      <c r="P201" s="210">
        <v>1</v>
      </c>
      <c r="Q201" s="211">
        <v>1</v>
      </c>
      <c r="R201" s="209">
        <v>0</v>
      </c>
      <c r="S201" s="212">
        <v>0</v>
      </c>
      <c r="T201" s="208">
        <v>0</v>
      </c>
      <c r="U201" s="95" t="s">
        <v>1989</v>
      </c>
      <c r="V201" s="169" t="str">
        <f t="shared" si="30"/>
        <v/>
      </c>
      <c r="W201" s="169" t="str">
        <f t="shared" si="31"/>
        <v/>
      </c>
      <c r="X201" s="169" t="str">
        <f t="shared" si="32"/>
        <v/>
      </c>
      <c r="Y201" s="169" t="str">
        <f t="shared" si="33"/>
        <v>ü</v>
      </c>
    </row>
    <row r="202" spans="1:25" s="40" customFormat="1" ht="28.5">
      <c r="A202" s="167">
        <f t="shared" si="34"/>
        <v>195</v>
      </c>
      <c r="B202" s="167">
        <v>4</v>
      </c>
      <c r="C202" s="87"/>
      <c r="D202" s="274" t="s">
        <v>1591</v>
      </c>
      <c r="E202" s="269">
        <v>2182000</v>
      </c>
      <c r="F202" s="208" t="s">
        <v>1250</v>
      </c>
      <c r="G202" s="209">
        <v>1</v>
      </c>
      <c r="H202" s="210">
        <v>1</v>
      </c>
      <c r="I202" s="210">
        <v>0</v>
      </c>
      <c r="J202" s="210">
        <v>0</v>
      </c>
      <c r="K202" s="210">
        <v>0</v>
      </c>
      <c r="L202" s="209">
        <v>1</v>
      </c>
      <c r="M202" s="210">
        <v>1</v>
      </c>
      <c r="N202" s="211">
        <v>1</v>
      </c>
      <c r="O202" s="209">
        <v>0</v>
      </c>
      <c r="P202" s="210">
        <v>1</v>
      </c>
      <c r="Q202" s="212">
        <v>1</v>
      </c>
      <c r="R202" s="214">
        <v>1</v>
      </c>
      <c r="S202" s="212">
        <v>1</v>
      </c>
      <c r="T202" s="208">
        <v>1</v>
      </c>
      <c r="U202" s="95" t="s">
        <v>897</v>
      </c>
      <c r="V202" s="169" t="str">
        <f t="shared" si="30"/>
        <v>ü</v>
      </c>
      <c r="W202" s="169" t="str">
        <f t="shared" si="31"/>
        <v/>
      </c>
      <c r="X202" s="169" t="str">
        <f t="shared" si="32"/>
        <v/>
      </c>
      <c r="Y202" s="169" t="str">
        <f t="shared" si="33"/>
        <v/>
      </c>
    </row>
    <row r="203" spans="1:25" s="40" customFormat="1" ht="28.5">
      <c r="A203" s="167">
        <f t="shared" si="34"/>
        <v>196</v>
      </c>
      <c r="B203" s="167">
        <v>4</v>
      </c>
      <c r="C203" s="87"/>
      <c r="D203" s="274" t="s">
        <v>1592</v>
      </c>
      <c r="E203" s="269">
        <v>2741800</v>
      </c>
      <c r="F203" s="208" t="s">
        <v>1250</v>
      </c>
      <c r="G203" s="209">
        <v>1</v>
      </c>
      <c r="H203" s="210">
        <v>1</v>
      </c>
      <c r="I203" s="210">
        <v>0</v>
      </c>
      <c r="J203" s="210">
        <v>0</v>
      </c>
      <c r="K203" s="210">
        <v>0</v>
      </c>
      <c r="L203" s="209">
        <v>1</v>
      </c>
      <c r="M203" s="210">
        <v>1</v>
      </c>
      <c r="N203" s="211">
        <v>1</v>
      </c>
      <c r="O203" s="209">
        <v>0</v>
      </c>
      <c r="P203" s="210">
        <v>1</v>
      </c>
      <c r="Q203" s="212">
        <v>1</v>
      </c>
      <c r="R203" s="214">
        <v>1</v>
      </c>
      <c r="S203" s="212">
        <v>1</v>
      </c>
      <c r="T203" s="208">
        <v>1</v>
      </c>
      <c r="U203" s="95" t="s">
        <v>897</v>
      </c>
      <c r="V203" s="169" t="str">
        <f t="shared" si="30"/>
        <v>ü</v>
      </c>
      <c r="W203" s="169" t="str">
        <f t="shared" si="31"/>
        <v/>
      </c>
      <c r="X203" s="169" t="str">
        <f t="shared" si="32"/>
        <v/>
      </c>
      <c r="Y203" s="169" t="str">
        <f t="shared" si="33"/>
        <v/>
      </c>
    </row>
    <row r="204" spans="1:25" s="40" customFormat="1" ht="28.5">
      <c r="A204" s="167">
        <f t="shared" si="34"/>
        <v>197</v>
      </c>
      <c r="B204" s="167">
        <v>4</v>
      </c>
      <c r="C204" s="87"/>
      <c r="D204" s="274" t="s">
        <v>1593</v>
      </c>
      <c r="E204" s="269">
        <v>1297900</v>
      </c>
      <c r="F204" s="208" t="s">
        <v>1250</v>
      </c>
      <c r="G204" s="209">
        <v>1</v>
      </c>
      <c r="H204" s="210">
        <v>1</v>
      </c>
      <c r="I204" s="210">
        <v>0</v>
      </c>
      <c r="J204" s="210">
        <v>0</v>
      </c>
      <c r="K204" s="210">
        <v>0</v>
      </c>
      <c r="L204" s="209">
        <v>1</v>
      </c>
      <c r="M204" s="210">
        <v>1</v>
      </c>
      <c r="N204" s="211">
        <v>1</v>
      </c>
      <c r="O204" s="209">
        <v>0</v>
      </c>
      <c r="P204" s="210">
        <v>1</v>
      </c>
      <c r="Q204" s="212">
        <v>1</v>
      </c>
      <c r="R204" s="214">
        <v>1</v>
      </c>
      <c r="S204" s="212">
        <v>1</v>
      </c>
      <c r="T204" s="208">
        <v>1</v>
      </c>
      <c r="U204" s="95" t="s">
        <v>897</v>
      </c>
      <c r="V204" s="169" t="str">
        <f t="shared" si="30"/>
        <v>ü</v>
      </c>
      <c r="W204" s="169" t="str">
        <f t="shared" si="31"/>
        <v/>
      </c>
      <c r="X204" s="169" t="str">
        <f t="shared" si="32"/>
        <v/>
      </c>
      <c r="Y204" s="169" t="str">
        <f t="shared" si="33"/>
        <v/>
      </c>
    </row>
    <row r="205" spans="1:25" s="40" customFormat="1" ht="28.5">
      <c r="A205" s="167">
        <f t="shared" si="34"/>
        <v>198</v>
      </c>
      <c r="B205" s="167">
        <v>4</v>
      </c>
      <c r="C205" s="87"/>
      <c r="D205" s="274" t="s">
        <v>1594</v>
      </c>
      <c r="E205" s="269">
        <v>6971000</v>
      </c>
      <c r="F205" s="208" t="s">
        <v>1250</v>
      </c>
      <c r="G205" s="209">
        <v>1</v>
      </c>
      <c r="H205" s="210">
        <v>1</v>
      </c>
      <c r="I205" s="210">
        <v>0</v>
      </c>
      <c r="J205" s="210">
        <v>0</v>
      </c>
      <c r="K205" s="210">
        <v>0</v>
      </c>
      <c r="L205" s="209">
        <v>1</v>
      </c>
      <c r="M205" s="210">
        <v>1</v>
      </c>
      <c r="N205" s="211">
        <v>1</v>
      </c>
      <c r="O205" s="209">
        <v>0</v>
      </c>
      <c r="P205" s="210">
        <v>1</v>
      </c>
      <c r="Q205" s="212">
        <v>1</v>
      </c>
      <c r="R205" s="214">
        <v>1</v>
      </c>
      <c r="S205" s="212">
        <v>1</v>
      </c>
      <c r="T205" s="208">
        <v>1</v>
      </c>
      <c r="U205" s="95" t="s">
        <v>897</v>
      </c>
      <c r="V205" s="169" t="str">
        <f t="shared" si="30"/>
        <v>ü</v>
      </c>
      <c r="W205" s="169" t="str">
        <f t="shared" si="31"/>
        <v/>
      </c>
      <c r="X205" s="169" t="str">
        <f t="shared" si="32"/>
        <v/>
      </c>
      <c r="Y205" s="169" t="str">
        <f t="shared" si="33"/>
        <v/>
      </c>
    </row>
    <row r="206" spans="1:25" s="40" customFormat="1" ht="14.25">
      <c r="A206" s="177">
        <f t="shared" si="34"/>
        <v>199</v>
      </c>
      <c r="B206" s="177">
        <v>4</v>
      </c>
      <c r="C206" s="178"/>
      <c r="D206" s="285" t="s">
        <v>1595</v>
      </c>
      <c r="E206" s="286">
        <v>6000000</v>
      </c>
      <c r="F206" s="254" t="s">
        <v>1249</v>
      </c>
      <c r="G206" s="255">
        <v>1</v>
      </c>
      <c r="H206" s="256">
        <v>0</v>
      </c>
      <c r="I206" s="256">
        <v>0</v>
      </c>
      <c r="J206" s="256">
        <v>0</v>
      </c>
      <c r="K206" s="257">
        <v>0</v>
      </c>
      <c r="L206" s="255">
        <v>1</v>
      </c>
      <c r="M206" s="256">
        <v>1</v>
      </c>
      <c r="N206" s="257">
        <v>1</v>
      </c>
      <c r="O206" s="255">
        <v>0</v>
      </c>
      <c r="P206" s="256">
        <v>1</v>
      </c>
      <c r="Q206" s="257">
        <v>1</v>
      </c>
      <c r="R206" s="255">
        <v>0</v>
      </c>
      <c r="S206" s="258">
        <v>0</v>
      </c>
      <c r="T206" s="254">
        <v>0</v>
      </c>
      <c r="U206" s="287" t="s">
        <v>1099</v>
      </c>
      <c r="V206" s="179" t="str">
        <f t="shared" si="30"/>
        <v/>
      </c>
      <c r="W206" s="179" t="str">
        <f t="shared" si="31"/>
        <v/>
      </c>
      <c r="X206" s="179" t="str">
        <f t="shared" si="32"/>
        <v/>
      </c>
      <c r="Y206" s="179" t="str">
        <f t="shared" si="33"/>
        <v>ü</v>
      </c>
    </row>
    <row r="207" spans="1:25">
      <c r="A207" s="40"/>
      <c r="B207" s="40"/>
      <c r="C207" s="40"/>
      <c r="D207" s="148"/>
    </row>
    <row r="208" spans="1:25">
      <c r="D208" s="148"/>
    </row>
    <row r="209" spans="4:6" s="40" customFormat="1" ht="14.25" hidden="1">
      <c r="D209" s="65" t="s">
        <v>805</v>
      </c>
      <c r="E209" s="66">
        <f>SUMIF(F$8:F206,"Y",E$8:E206)</f>
        <v>308633652</v>
      </c>
      <c r="F209" s="67">
        <f>COUNTIF(F$8:F206,"Y")</f>
        <v>127</v>
      </c>
    </row>
    <row r="210" spans="4:6" s="40" customFormat="1" ht="14.25" hidden="1">
      <c r="D210" s="68" t="s">
        <v>806</v>
      </c>
      <c r="E210" s="69">
        <f>SUMIF(F$8:F206,"N",E$8:E206)</f>
        <v>72658316</v>
      </c>
      <c r="F210" s="64">
        <f>COUNTIF(F$8:F206,"N")</f>
        <v>53</v>
      </c>
    </row>
    <row r="211" spans="4:6" s="40" customFormat="1" ht="14.25" hidden="1">
      <c r="D211" s="68" t="s">
        <v>804</v>
      </c>
      <c r="E211" s="69">
        <f>SUMIF(F$8:F206,"F",E$8:E206)</f>
        <v>52584000</v>
      </c>
      <c r="F211" s="64">
        <f>COUNTIF(F$8:F206,"F")</f>
        <v>10</v>
      </c>
    </row>
    <row r="212" spans="4:6" s="40" customFormat="1" ht="14.25" hidden="1">
      <c r="D212" s="68" t="s">
        <v>1101</v>
      </c>
      <c r="E212" s="69">
        <f>SUMIF(F$8:F206,"L",E$8:E206)</f>
        <v>2230200</v>
      </c>
      <c r="F212" s="64">
        <f>COUNTIF(F$8:F206,"L")</f>
        <v>9</v>
      </c>
    </row>
    <row r="213" spans="4:6" s="40" customFormat="1" ht="14.25" hidden="1">
      <c r="D213" s="70" t="s">
        <v>807</v>
      </c>
      <c r="E213" s="71">
        <f>SUM(E209:E212)</f>
        <v>436106168</v>
      </c>
      <c r="F213" s="72">
        <f>SUM(F209:F212)</f>
        <v>199</v>
      </c>
    </row>
    <row r="214" spans="4:6">
      <c r="D214" s="148"/>
    </row>
    <row r="215" spans="4:6">
      <c r="D215" s="148"/>
    </row>
    <row r="216" spans="4:6">
      <c r="D216" s="148"/>
    </row>
    <row r="217" spans="4:6">
      <c r="D217" s="148"/>
    </row>
    <row r="218" spans="4:6">
      <c r="D218" s="148"/>
    </row>
    <row r="219" spans="4:6">
      <c r="D219" s="148"/>
    </row>
    <row r="220" spans="4:6">
      <c r="D220" s="148"/>
    </row>
    <row r="221" spans="4:6">
      <c r="D221" s="148"/>
    </row>
    <row r="222" spans="4:6">
      <c r="D222" s="148"/>
    </row>
    <row r="223" spans="4:6">
      <c r="D223" s="148"/>
    </row>
    <row r="224" spans="4:6">
      <c r="D224" s="148"/>
    </row>
    <row r="225" spans="4:4">
      <c r="D225" s="148"/>
    </row>
    <row r="226" spans="4:4">
      <c r="D226" s="148"/>
    </row>
    <row r="227" spans="4:4">
      <c r="D227" s="148"/>
    </row>
    <row r="228" spans="4:4">
      <c r="D228" s="148"/>
    </row>
    <row r="229" spans="4:4">
      <c r="D229" s="148"/>
    </row>
    <row r="230" spans="4:4">
      <c r="D230" s="148"/>
    </row>
    <row r="231" spans="4:4">
      <c r="D231" s="148"/>
    </row>
    <row r="232" spans="4:4">
      <c r="D232" s="148"/>
    </row>
    <row r="233" spans="4:4">
      <c r="D233" s="148"/>
    </row>
    <row r="234" spans="4:4">
      <c r="D234" s="148"/>
    </row>
    <row r="235" spans="4:4">
      <c r="D235" s="148"/>
    </row>
    <row r="236" spans="4:4">
      <c r="D236" s="148"/>
    </row>
    <row r="237" spans="4:4">
      <c r="D237" s="148"/>
    </row>
    <row r="238" spans="4:4">
      <c r="D238" s="148"/>
    </row>
    <row r="239" spans="4:4">
      <c r="D239" s="148"/>
    </row>
    <row r="240" spans="4:4">
      <c r="D240" s="148"/>
    </row>
    <row r="241" spans="4:4">
      <c r="D241" s="148"/>
    </row>
    <row r="242" spans="4:4">
      <c r="D242" s="148"/>
    </row>
    <row r="243" spans="4:4">
      <c r="D243" s="148"/>
    </row>
    <row r="244" spans="4:4">
      <c r="D244" s="148"/>
    </row>
    <row r="245" spans="4:4">
      <c r="D245" s="148"/>
    </row>
    <row r="246" spans="4:4">
      <c r="D246" s="148"/>
    </row>
    <row r="247" spans="4:4">
      <c r="D247" s="148"/>
    </row>
    <row r="248" spans="4:4">
      <c r="D248" s="148"/>
    </row>
    <row r="249" spans="4:4">
      <c r="D249" s="148"/>
    </row>
    <row r="250" spans="4:4">
      <c r="D250" s="148"/>
    </row>
    <row r="251" spans="4:4">
      <c r="D251" s="148"/>
    </row>
    <row r="252" spans="4:4">
      <c r="D252" s="148"/>
    </row>
    <row r="253" spans="4:4">
      <c r="D253" s="148"/>
    </row>
    <row r="254" spans="4:4">
      <c r="D254" s="148"/>
    </row>
    <row r="255" spans="4:4">
      <c r="D255" s="148"/>
    </row>
    <row r="256" spans="4:4">
      <c r="D256" s="148"/>
    </row>
    <row r="257" spans="4:4">
      <c r="D257" s="148"/>
    </row>
    <row r="258" spans="4:4">
      <c r="D258" s="148"/>
    </row>
    <row r="259" spans="4:4">
      <c r="D259" s="148"/>
    </row>
    <row r="260" spans="4:4">
      <c r="D260" s="148"/>
    </row>
    <row r="261" spans="4:4">
      <c r="D261" s="148"/>
    </row>
    <row r="262" spans="4:4">
      <c r="D262" s="148"/>
    </row>
    <row r="263" spans="4:4">
      <c r="D263" s="148"/>
    </row>
    <row r="264" spans="4:4">
      <c r="D264" s="148"/>
    </row>
    <row r="265" spans="4:4">
      <c r="D265" s="148"/>
    </row>
    <row r="266" spans="4:4">
      <c r="D266" s="148"/>
    </row>
    <row r="267" spans="4:4">
      <c r="D267" s="148"/>
    </row>
    <row r="268" spans="4:4">
      <c r="D268" s="148"/>
    </row>
    <row r="269" spans="4:4">
      <c r="D269" s="148"/>
    </row>
    <row r="270" spans="4:4">
      <c r="D270" s="148"/>
    </row>
    <row r="271" spans="4:4">
      <c r="D271" s="148"/>
    </row>
    <row r="272" spans="4:4">
      <c r="D272" s="148"/>
    </row>
    <row r="273" spans="4:4">
      <c r="D273" s="148"/>
    </row>
    <row r="274" spans="4:4">
      <c r="D274" s="148"/>
    </row>
    <row r="275" spans="4:4">
      <c r="D275" s="148"/>
    </row>
    <row r="276" spans="4:4">
      <c r="D276" s="148"/>
    </row>
    <row r="277" spans="4:4">
      <c r="D277" s="148"/>
    </row>
    <row r="278" spans="4:4">
      <c r="D278" s="148"/>
    </row>
    <row r="279" spans="4:4">
      <c r="D279" s="148"/>
    </row>
    <row r="280" spans="4:4">
      <c r="D280" s="148"/>
    </row>
    <row r="281" spans="4:4">
      <c r="D281" s="148"/>
    </row>
    <row r="282" spans="4:4">
      <c r="D282" s="148"/>
    </row>
    <row r="283" spans="4:4">
      <c r="D283" s="148"/>
    </row>
    <row r="284" spans="4:4">
      <c r="D284" s="148"/>
    </row>
    <row r="285" spans="4:4">
      <c r="D285" s="148"/>
    </row>
    <row r="286" spans="4:4">
      <c r="D286" s="148"/>
    </row>
    <row r="287" spans="4:4">
      <c r="D287" s="148"/>
    </row>
    <row r="288" spans="4:4">
      <c r="D288" s="148"/>
    </row>
    <row r="289" spans="4:4">
      <c r="D289" s="148"/>
    </row>
    <row r="290" spans="4:4">
      <c r="D290" s="148"/>
    </row>
    <row r="291" spans="4:4">
      <c r="D291" s="148"/>
    </row>
    <row r="292" spans="4:4">
      <c r="D292" s="148"/>
    </row>
    <row r="293" spans="4:4">
      <c r="D293" s="148"/>
    </row>
    <row r="294" spans="4:4">
      <c r="D294" s="148"/>
    </row>
    <row r="295" spans="4:4">
      <c r="D295" s="148"/>
    </row>
    <row r="296" spans="4:4">
      <c r="D296" s="148"/>
    </row>
    <row r="297" spans="4:4">
      <c r="D297" s="148"/>
    </row>
    <row r="298" spans="4:4">
      <c r="D298" s="148"/>
    </row>
    <row r="299" spans="4:4">
      <c r="D299" s="148"/>
    </row>
    <row r="300" spans="4:4">
      <c r="D300" s="148"/>
    </row>
    <row r="301" spans="4:4">
      <c r="D301" s="148"/>
    </row>
    <row r="302" spans="4:4">
      <c r="D302" s="148"/>
    </row>
    <row r="303" spans="4:4">
      <c r="D303" s="148"/>
    </row>
    <row r="304" spans="4:4">
      <c r="D304" s="148"/>
    </row>
    <row r="305" spans="4:4">
      <c r="D305" s="148"/>
    </row>
    <row r="306" spans="4:4">
      <c r="D306" s="148"/>
    </row>
    <row r="307" spans="4:4">
      <c r="D307" s="148"/>
    </row>
    <row r="308" spans="4:4">
      <c r="D308" s="148"/>
    </row>
    <row r="309" spans="4:4">
      <c r="D309" s="148"/>
    </row>
    <row r="310" spans="4:4">
      <c r="D310" s="148"/>
    </row>
    <row r="311" spans="4:4">
      <c r="D311" s="148"/>
    </row>
    <row r="312" spans="4:4">
      <c r="D312" s="148"/>
    </row>
    <row r="313" spans="4:4">
      <c r="D313" s="148"/>
    </row>
    <row r="314" spans="4:4">
      <c r="D314" s="148"/>
    </row>
    <row r="315" spans="4:4">
      <c r="D315" s="148"/>
    </row>
    <row r="316" spans="4:4">
      <c r="D316" s="148"/>
    </row>
    <row r="317" spans="4:4">
      <c r="D317" s="148"/>
    </row>
    <row r="318" spans="4:4">
      <c r="D318" s="148"/>
    </row>
    <row r="319" spans="4:4">
      <c r="D319" s="148"/>
    </row>
    <row r="320" spans="4:4">
      <c r="D320" s="148"/>
    </row>
    <row r="321" spans="4:4">
      <c r="D321" s="148"/>
    </row>
    <row r="322" spans="4:4">
      <c r="D322" s="148"/>
    </row>
    <row r="323" spans="4:4">
      <c r="D323" s="148"/>
    </row>
    <row r="324" spans="4:4">
      <c r="D324" s="148"/>
    </row>
    <row r="325" spans="4:4">
      <c r="D325" s="148"/>
    </row>
    <row r="326" spans="4:4">
      <c r="D326" s="148"/>
    </row>
    <row r="327" spans="4:4">
      <c r="D327" s="148"/>
    </row>
    <row r="328" spans="4:4">
      <c r="D328" s="148"/>
    </row>
    <row r="329" spans="4:4">
      <c r="D329" s="148"/>
    </row>
    <row r="330" spans="4:4">
      <c r="D330" s="148"/>
    </row>
    <row r="331" spans="4:4">
      <c r="D331" s="148"/>
    </row>
    <row r="332" spans="4:4">
      <c r="D332" s="148"/>
    </row>
    <row r="333" spans="4:4">
      <c r="D333" s="148"/>
    </row>
    <row r="334" spans="4:4">
      <c r="D334" s="148"/>
    </row>
    <row r="335" spans="4:4">
      <c r="D335" s="148"/>
    </row>
    <row r="336" spans="4:4">
      <c r="D336" s="148"/>
    </row>
    <row r="337" spans="4:4">
      <c r="D337" s="148"/>
    </row>
    <row r="338" spans="4:4">
      <c r="D338" s="148"/>
    </row>
    <row r="339" spans="4:4">
      <c r="D339" s="148"/>
    </row>
    <row r="340" spans="4:4">
      <c r="D340" s="148"/>
    </row>
    <row r="341" spans="4:4">
      <c r="D341" s="148"/>
    </row>
    <row r="342" spans="4:4">
      <c r="D342" s="148"/>
    </row>
    <row r="343" spans="4:4">
      <c r="D343" s="148"/>
    </row>
    <row r="344" spans="4:4">
      <c r="D344" s="148"/>
    </row>
    <row r="345" spans="4:4">
      <c r="D345" s="148"/>
    </row>
    <row r="346" spans="4:4">
      <c r="D346" s="148"/>
    </row>
    <row r="347" spans="4:4">
      <c r="D347" s="148"/>
    </row>
    <row r="348" spans="4:4">
      <c r="D348" s="148"/>
    </row>
    <row r="349" spans="4:4">
      <c r="D349" s="148"/>
    </row>
    <row r="350" spans="4:4">
      <c r="D350" s="148"/>
    </row>
    <row r="351" spans="4:4">
      <c r="D351" s="148"/>
    </row>
    <row r="352" spans="4:4">
      <c r="D352" s="148"/>
    </row>
    <row r="353" spans="4:4">
      <c r="D353" s="148"/>
    </row>
    <row r="354" spans="4:4">
      <c r="D354" s="148"/>
    </row>
    <row r="355" spans="4:4">
      <c r="D355" s="148"/>
    </row>
    <row r="356" spans="4:4">
      <c r="D356" s="148"/>
    </row>
    <row r="357" spans="4:4">
      <c r="D357" s="148"/>
    </row>
    <row r="358" spans="4:4">
      <c r="D358" s="148"/>
    </row>
    <row r="359" spans="4:4">
      <c r="D359" s="148"/>
    </row>
    <row r="360" spans="4:4">
      <c r="D360" s="148"/>
    </row>
    <row r="361" spans="4:4">
      <c r="D361" s="148"/>
    </row>
    <row r="362" spans="4:4">
      <c r="D362" s="148"/>
    </row>
    <row r="363" spans="4:4">
      <c r="D363" s="148"/>
    </row>
    <row r="364" spans="4:4">
      <c r="D364" s="148"/>
    </row>
    <row r="365" spans="4:4">
      <c r="D365" s="148"/>
    </row>
    <row r="366" spans="4:4">
      <c r="D366" s="148"/>
    </row>
    <row r="367" spans="4:4">
      <c r="D367" s="148"/>
    </row>
    <row r="368" spans="4:4">
      <c r="D368" s="148"/>
    </row>
    <row r="369" spans="4:4">
      <c r="D369" s="148"/>
    </row>
    <row r="370" spans="4:4">
      <c r="D370" s="148"/>
    </row>
    <row r="371" spans="4:4">
      <c r="D371" s="148"/>
    </row>
    <row r="372" spans="4:4">
      <c r="D372" s="148"/>
    </row>
    <row r="373" spans="4:4">
      <c r="D373" s="148"/>
    </row>
    <row r="374" spans="4:4">
      <c r="D374" s="148"/>
    </row>
    <row r="375" spans="4:4">
      <c r="D375" s="148"/>
    </row>
    <row r="376" spans="4:4">
      <c r="D376" s="148"/>
    </row>
    <row r="377" spans="4:4">
      <c r="D377" s="148"/>
    </row>
    <row r="378" spans="4:4">
      <c r="D378" s="148"/>
    </row>
    <row r="379" spans="4:4">
      <c r="D379" s="148"/>
    </row>
    <row r="380" spans="4:4">
      <c r="D380" s="148"/>
    </row>
    <row r="381" spans="4:4">
      <c r="D381" s="148"/>
    </row>
    <row r="382" spans="4:4">
      <c r="D382" s="148"/>
    </row>
    <row r="383" spans="4:4">
      <c r="D383" s="148"/>
    </row>
    <row r="384" spans="4:4">
      <c r="D384" s="148"/>
    </row>
    <row r="385" spans="4:4">
      <c r="D385" s="148"/>
    </row>
    <row r="386" spans="4:4">
      <c r="D386" s="148"/>
    </row>
    <row r="387" spans="4:4">
      <c r="D387" s="148"/>
    </row>
    <row r="388" spans="4:4">
      <c r="D388" s="148"/>
    </row>
    <row r="389" spans="4:4">
      <c r="D389" s="148"/>
    </row>
    <row r="390" spans="4:4">
      <c r="D390" s="148"/>
    </row>
    <row r="391" spans="4:4">
      <c r="D391" s="148"/>
    </row>
    <row r="392" spans="4:4">
      <c r="D392" s="148"/>
    </row>
  </sheetData>
  <autoFilter ref="A7:Z7"/>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4.xml><?xml version="1.0" encoding="utf-8"?>
<worksheet xmlns="http://schemas.openxmlformats.org/spreadsheetml/2006/main" xmlns:r="http://schemas.openxmlformats.org/officeDocument/2006/relationships">
  <sheetPr enableFormatConditionsCalculation="0">
    <tabColor indexed="43"/>
  </sheetPr>
  <dimension ref="A1:P223"/>
  <sheetViews>
    <sheetView workbookViewId="0">
      <pane xSplit="5" ySplit="6" topLeftCell="I142" activePane="bottomRight" state="frozen"/>
      <selection pane="topRight" activeCell="F1" sqref="F1"/>
      <selection pane="bottomLeft" activeCell="A7" sqref="A7"/>
      <selection pane="bottomRight" activeCell="A217" sqref="A217:IV221"/>
    </sheetView>
  </sheetViews>
  <sheetFormatPr defaultColWidth="9" defaultRowHeight="11.25"/>
  <cols>
    <col min="1" max="1" width="5.75" style="713" customWidth="1"/>
    <col min="2" max="2" width="5.375" style="713" hidden="1" customWidth="1"/>
    <col min="3" max="3" width="22.25" style="713" customWidth="1"/>
    <col min="4" max="4" width="33" style="714" customWidth="1"/>
    <col min="5" max="5" width="12.875" style="806" customWidth="1"/>
    <col min="6" max="6" width="7.625" style="713" customWidth="1"/>
    <col min="7" max="7" width="4.625" style="713" customWidth="1"/>
    <col min="8" max="8" width="4.625" style="716" customWidth="1"/>
    <col min="9" max="9" width="10.375" style="713" customWidth="1"/>
    <col min="10" max="10" width="32" style="717" customWidth="1"/>
    <col min="11" max="12" width="7.375" style="713" bestFit="1" customWidth="1"/>
    <col min="13" max="13" width="27.125" style="713" bestFit="1" customWidth="1"/>
    <col min="14" max="19" width="4.375" style="713" customWidth="1"/>
    <col min="20" max="21" width="6.25" style="713" bestFit="1" customWidth="1"/>
    <col min="22" max="22" width="8" style="713" customWidth="1"/>
    <col min="23" max="23" width="32" style="713" customWidth="1"/>
    <col min="24" max="16384" width="9" style="713"/>
  </cols>
  <sheetData>
    <row r="1" spans="1:16">
      <c r="A1" s="712" t="s">
        <v>903</v>
      </c>
      <c r="B1" s="712"/>
      <c r="E1" s="715"/>
      <c r="M1" s="718" t="s">
        <v>765</v>
      </c>
      <c r="P1" s="718"/>
    </row>
    <row r="2" spans="1:16">
      <c r="A2" s="712" t="s">
        <v>530</v>
      </c>
      <c r="B2" s="712"/>
      <c r="E2" s="715"/>
      <c r="M2" s="718" t="s">
        <v>766</v>
      </c>
      <c r="P2" s="718"/>
    </row>
    <row r="3" spans="1:16">
      <c r="A3" s="712"/>
      <c r="B3" s="712"/>
      <c r="E3" s="715"/>
      <c r="M3" s="718" t="s">
        <v>1760</v>
      </c>
      <c r="P3" s="718"/>
    </row>
    <row r="4" spans="1:16" ht="12">
      <c r="E4" s="715"/>
      <c r="K4" s="719" t="s">
        <v>106</v>
      </c>
      <c r="M4" s="718" t="s">
        <v>1761</v>
      </c>
      <c r="P4" s="718"/>
    </row>
    <row r="5" spans="1:16" s="722" customFormat="1" ht="27" customHeight="1">
      <c r="A5" s="1201" t="s">
        <v>1474</v>
      </c>
      <c r="B5" s="720"/>
      <c r="C5" s="1203" t="s">
        <v>1454</v>
      </c>
      <c r="D5" s="1205" t="s">
        <v>1455</v>
      </c>
      <c r="E5" s="1203" t="s">
        <v>1470</v>
      </c>
      <c r="F5" s="1213" t="s">
        <v>911</v>
      </c>
      <c r="G5" s="1214"/>
      <c r="H5" s="1212"/>
      <c r="I5" s="1209" t="s">
        <v>1903</v>
      </c>
      <c r="J5" s="1203" t="s">
        <v>1465</v>
      </c>
      <c r="K5" s="1207" t="s">
        <v>1662</v>
      </c>
      <c r="L5" s="1208"/>
      <c r="M5" s="718" t="s">
        <v>1762</v>
      </c>
      <c r="P5" s="718"/>
    </row>
    <row r="6" spans="1:16" s="712" customFormat="1" ht="28.5" customHeight="1">
      <c r="A6" s="1202"/>
      <c r="B6" s="720"/>
      <c r="C6" s="1204"/>
      <c r="D6" s="1206"/>
      <c r="E6" s="1204"/>
      <c r="F6" s="721" t="s">
        <v>1901</v>
      </c>
      <c r="G6" s="1211" t="s">
        <v>1902</v>
      </c>
      <c r="H6" s="1212"/>
      <c r="I6" s="1210"/>
      <c r="J6" s="1204"/>
      <c r="K6" s="723" t="s">
        <v>1901</v>
      </c>
      <c r="L6" s="723" t="s">
        <v>1902</v>
      </c>
      <c r="M6" s="718" t="s">
        <v>1763</v>
      </c>
      <c r="P6" s="718"/>
    </row>
    <row r="7" spans="1:16" s="733" customFormat="1" ht="34.5">
      <c r="A7" s="724">
        <v>1</v>
      </c>
      <c r="B7" s="724">
        <v>1</v>
      </c>
      <c r="C7" s="725" t="s">
        <v>531</v>
      </c>
      <c r="D7" s="726" t="s">
        <v>922</v>
      </c>
      <c r="E7" s="727">
        <v>3450000</v>
      </c>
      <c r="F7" s="728" t="s">
        <v>106</v>
      </c>
      <c r="G7" s="817" t="str">
        <f>IF(OR(L7=0,L7&gt;40),"",$F$222)</f>
        <v/>
      </c>
      <c r="H7" s="818"/>
      <c r="I7" s="728"/>
      <c r="J7" s="729" t="str">
        <f>M7</f>
        <v>สนับสนุนปัจจัยการผลิตด้านการเกษตร</v>
      </c>
      <c r="K7" s="730" t="s">
        <v>106</v>
      </c>
      <c r="L7" s="731"/>
      <c r="M7" s="732" t="s">
        <v>1740</v>
      </c>
    </row>
    <row r="8" spans="1:16" s="733" customFormat="1" ht="23.25">
      <c r="A8" s="724">
        <v>2</v>
      </c>
      <c r="B8" s="724">
        <v>2</v>
      </c>
      <c r="C8" s="735"/>
      <c r="D8" s="736" t="s">
        <v>924</v>
      </c>
      <c r="E8" s="737">
        <v>418240</v>
      </c>
      <c r="F8" s="738"/>
      <c r="G8" s="819" t="s">
        <v>106</v>
      </c>
      <c r="H8" s="820">
        <f t="shared" ref="H8:H71" si="0">IF(OR(L8=0,L8&gt;30),"",L8)</f>
        <v>9</v>
      </c>
      <c r="I8" s="738" t="s">
        <v>1742</v>
      </c>
      <c r="J8" s="739" t="str">
        <f>M8</f>
        <v>ภารกิจปกติของหน่วยงาน</v>
      </c>
      <c r="K8" s="740"/>
      <c r="L8" s="741">
        <v>9</v>
      </c>
      <c r="M8" s="742" t="s">
        <v>228</v>
      </c>
    </row>
    <row r="9" spans="1:16" s="733" customFormat="1" ht="23.25">
      <c r="A9" s="724">
        <v>3</v>
      </c>
      <c r="B9" s="734">
        <v>1</v>
      </c>
      <c r="C9" s="735"/>
      <c r="D9" s="736" t="s">
        <v>926</v>
      </c>
      <c r="E9" s="737">
        <v>4800000</v>
      </c>
      <c r="F9" s="738" t="s">
        <v>106</v>
      </c>
      <c r="G9" s="819"/>
      <c r="H9" s="820" t="str">
        <f t="shared" si="0"/>
        <v/>
      </c>
      <c r="I9" s="738" t="s">
        <v>1742</v>
      </c>
      <c r="J9" s="739" t="str">
        <f>M9</f>
        <v>สร้างความสะดวกให้กับประชาชน</v>
      </c>
      <c r="K9" s="740" t="s">
        <v>106</v>
      </c>
      <c r="L9" s="743"/>
      <c r="M9" s="739" t="s">
        <v>927</v>
      </c>
    </row>
    <row r="10" spans="1:16" s="733" customFormat="1" ht="23.25">
      <c r="A10" s="724">
        <v>4</v>
      </c>
      <c r="B10" s="734">
        <v>1</v>
      </c>
      <c r="C10" s="735"/>
      <c r="D10" s="736" t="s">
        <v>928</v>
      </c>
      <c r="E10" s="744">
        <v>900000</v>
      </c>
      <c r="F10" s="738" t="s">
        <v>106</v>
      </c>
      <c r="G10" s="819"/>
      <c r="H10" s="820" t="str">
        <f t="shared" si="0"/>
        <v/>
      </c>
      <c r="I10" s="738" t="s">
        <v>1742</v>
      </c>
      <c r="J10" s="739" t="str">
        <f>M10</f>
        <v>เป็นโครงสร้างพื้นฐานและอำนวยความสะดวกการขนส่งผลผลิตทางการเกษตร</v>
      </c>
      <c r="K10" s="740" t="s">
        <v>106</v>
      </c>
      <c r="L10" s="743"/>
      <c r="M10" s="739" t="s">
        <v>929</v>
      </c>
    </row>
    <row r="11" spans="1:16" s="733" customFormat="1" ht="23.25">
      <c r="A11" s="724">
        <v>5</v>
      </c>
      <c r="B11" s="734">
        <v>1</v>
      </c>
      <c r="C11" s="735"/>
      <c r="D11" s="736" t="s">
        <v>930</v>
      </c>
      <c r="E11" s="744">
        <v>1042000</v>
      </c>
      <c r="F11" s="738"/>
      <c r="G11" s="819"/>
      <c r="H11" s="820" t="str">
        <f t="shared" si="0"/>
        <v/>
      </c>
      <c r="I11" s="738" t="s">
        <v>106</v>
      </c>
      <c r="J11" s="739" t="str">
        <f>M11</f>
        <v>จัดซื้อครุภัณฑ์</v>
      </c>
      <c r="K11" s="740"/>
      <c r="L11" s="743">
        <v>31</v>
      </c>
      <c r="M11" s="745" t="s">
        <v>863</v>
      </c>
    </row>
    <row r="12" spans="1:16" s="733" customFormat="1" ht="34.5">
      <c r="A12" s="724">
        <v>6</v>
      </c>
      <c r="B12" s="734">
        <v>1</v>
      </c>
      <c r="C12" s="735"/>
      <c r="D12" s="736" t="s">
        <v>931</v>
      </c>
      <c r="E12" s="744">
        <v>1730000</v>
      </c>
      <c r="F12" s="738" t="s">
        <v>106</v>
      </c>
      <c r="G12" s="819"/>
      <c r="H12" s="820" t="str">
        <f t="shared" si="0"/>
        <v/>
      </c>
      <c r="I12" s="738"/>
      <c r="J12" s="739" t="str">
        <f>(M12&amp;M5)</f>
        <v>โครงการอบรม/ดูงาน/จ้างที่ปรึกษา&amp; (ปรับจากโครงการไม่สอดคล้องฯ เป็น 1)</v>
      </c>
      <c r="K12" s="740" t="s">
        <v>106</v>
      </c>
      <c r="L12" s="743"/>
      <c r="M12" s="745" t="s">
        <v>1764</v>
      </c>
    </row>
    <row r="13" spans="1:16" s="733" customFormat="1" ht="23.25">
      <c r="A13" s="724">
        <v>7</v>
      </c>
      <c r="B13" s="734">
        <v>1</v>
      </c>
      <c r="C13" s="735"/>
      <c r="D13" s="746" t="s">
        <v>933</v>
      </c>
      <c r="E13" s="747">
        <v>1530000</v>
      </c>
      <c r="F13" s="738"/>
      <c r="G13" s="819" t="s">
        <v>106</v>
      </c>
      <c r="H13" s="820">
        <f t="shared" si="0"/>
        <v>10</v>
      </c>
      <c r="I13" s="738"/>
      <c r="J13" s="739" t="str">
        <f>(M13&amp;M6)</f>
        <v>จัดซื้อครุภัณฑ์(รถไถ) (ปรับจากโครงการไม่สอดคล้อง ฯ เป็น 2)</v>
      </c>
      <c r="K13" s="740"/>
      <c r="L13" s="743">
        <v>10</v>
      </c>
      <c r="M13" s="745" t="s">
        <v>1741</v>
      </c>
    </row>
    <row r="14" spans="1:16" s="733" customFormat="1" ht="23.25">
      <c r="A14" s="724">
        <v>8</v>
      </c>
      <c r="B14" s="734">
        <v>1</v>
      </c>
      <c r="C14" s="735"/>
      <c r="D14" s="748" t="s">
        <v>935</v>
      </c>
      <c r="E14" s="749">
        <v>1000000</v>
      </c>
      <c r="F14" s="738"/>
      <c r="G14" s="819" t="s">
        <v>106</v>
      </c>
      <c r="H14" s="820">
        <f t="shared" si="0"/>
        <v>6</v>
      </c>
      <c r="I14" s="738" t="s">
        <v>1742</v>
      </c>
      <c r="J14" s="957" t="str">
        <f>(M14&amp;M1)</f>
        <v>พัฒนาแหล่งน้ำเพื่อการเกษตร (ปรับโครงการจาก 1 เป็น 2)</v>
      </c>
      <c r="K14" s="740"/>
      <c r="L14" s="743">
        <v>6</v>
      </c>
      <c r="M14" s="739" t="s">
        <v>1905</v>
      </c>
    </row>
    <row r="15" spans="1:16" s="733" customFormat="1" ht="12">
      <c r="A15" s="724">
        <v>9</v>
      </c>
      <c r="B15" s="734">
        <v>1</v>
      </c>
      <c r="C15" s="735"/>
      <c r="D15" s="736" t="s">
        <v>1632</v>
      </c>
      <c r="E15" s="749">
        <v>100000</v>
      </c>
      <c r="F15" s="738" t="s">
        <v>106</v>
      </c>
      <c r="G15" s="819"/>
      <c r="H15" s="820" t="str">
        <f t="shared" si="0"/>
        <v/>
      </c>
      <c r="I15" s="738" t="s">
        <v>1742</v>
      </c>
      <c r="J15" s="739" t="str">
        <f>M15</f>
        <v>พัฒนาแหล่งน้ำเพื่อการเกษตร</v>
      </c>
      <c r="K15" s="740" t="s">
        <v>106</v>
      </c>
      <c r="L15" s="743"/>
      <c r="M15" s="739" t="s">
        <v>1905</v>
      </c>
    </row>
    <row r="16" spans="1:16" s="733" customFormat="1" ht="23.25">
      <c r="A16" s="724">
        <v>10</v>
      </c>
      <c r="B16" s="734">
        <v>1</v>
      </c>
      <c r="C16" s="735"/>
      <c r="D16" s="736" t="s">
        <v>1633</v>
      </c>
      <c r="E16" s="749">
        <v>150000</v>
      </c>
      <c r="F16" s="738"/>
      <c r="G16" s="819" t="s">
        <v>106</v>
      </c>
      <c r="H16" s="820" t="str">
        <f t="shared" si="0"/>
        <v/>
      </c>
      <c r="I16" s="738" t="s">
        <v>1742</v>
      </c>
      <c r="J16" s="957" t="str">
        <f>(M16&amp;M$1)</f>
        <v>พัฒนาแหล่งน้ำเพื่อการเกษตร (ปรับโครงการจาก 1 เป็น 2)</v>
      </c>
      <c r="K16" s="740"/>
      <c r="L16" s="743">
        <v>32</v>
      </c>
      <c r="M16" s="739" t="s">
        <v>1905</v>
      </c>
    </row>
    <row r="17" spans="1:14" s="733" customFormat="1" ht="23.25">
      <c r="A17" s="724">
        <v>11</v>
      </c>
      <c r="B17" s="734">
        <v>1</v>
      </c>
      <c r="C17" s="735"/>
      <c r="D17" s="736" t="s">
        <v>1634</v>
      </c>
      <c r="E17" s="749">
        <v>200000</v>
      </c>
      <c r="F17" s="738"/>
      <c r="G17" s="819" t="s">
        <v>106</v>
      </c>
      <c r="H17" s="820" t="str">
        <f t="shared" si="0"/>
        <v/>
      </c>
      <c r="I17" s="738" t="s">
        <v>1742</v>
      </c>
      <c r="J17" s="957" t="str">
        <f>(M17&amp;M$1)</f>
        <v>พัฒนาแหล่งน้ำเพื่อการเกษตร (ปรับโครงการจาก 1 เป็น 2)</v>
      </c>
      <c r="K17" s="740"/>
      <c r="L17" s="743">
        <v>141</v>
      </c>
      <c r="M17" s="739" t="s">
        <v>1905</v>
      </c>
    </row>
    <row r="18" spans="1:14" s="733" customFormat="1" ht="12">
      <c r="A18" s="724">
        <v>12</v>
      </c>
      <c r="B18" s="734">
        <v>1</v>
      </c>
      <c r="C18" s="735"/>
      <c r="D18" s="736" t="s">
        <v>940</v>
      </c>
      <c r="E18" s="749">
        <v>200000</v>
      </c>
      <c r="F18" s="738" t="s">
        <v>106</v>
      </c>
      <c r="G18" s="819"/>
      <c r="H18" s="820" t="str">
        <f t="shared" si="0"/>
        <v/>
      </c>
      <c r="I18" s="738" t="s">
        <v>1742</v>
      </c>
      <c r="J18" s="739" t="str">
        <f>M18</f>
        <v>พัฒนาแหล่งน้ำเพื่อการเกษตร</v>
      </c>
      <c r="K18" s="740" t="s">
        <v>106</v>
      </c>
      <c r="L18" s="743"/>
      <c r="M18" s="739" t="s">
        <v>1905</v>
      </c>
    </row>
    <row r="19" spans="1:14" s="733" customFormat="1" ht="23.25">
      <c r="A19" s="724">
        <v>13</v>
      </c>
      <c r="B19" s="734">
        <v>1</v>
      </c>
      <c r="C19" s="735"/>
      <c r="D19" s="736" t="s">
        <v>1635</v>
      </c>
      <c r="E19" s="749">
        <v>300000</v>
      </c>
      <c r="F19" s="738"/>
      <c r="G19" s="819" t="s">
        <v>106</v>
      </c>
      <c r="H19" s="820">
        <f t="shared" si="0"/>
        <v>7</v>
      </c>
      <c r="I19" s="738" t="s">
        <v>1742</v>
      </c>
      <c r="J19" s="957" t="str">
        <f>(M19&amp;M1)</f>
        <v>พัฒนาแหล่งน้ำเพื่อการเกษตร (ปรับโครงการจาก 1 เป็น 2)</v>
      </c>
      <c r="K19" s="740"/>
      <c r="L19" s="743">
        <v>7</v>
      </c>
      <c r="M19" s="739" t="s">
        <v>1905</v>
      </c>
    </row>
    <row r="20" spans="1:14" s="733" customFormat="1" ht="23.25">
      <c r="A20" s="724">
        <v>14</v>
      </c>
      <c r="B20" s="734">
        <v>1</v>
      </c>
      <c r="C20" s="735"/>
      <c r="D20" s="736" t="s">
        <v>942</v>
      </c>
      <c r="E20" s="749">
        <v>300000</v>
      </c>
      <c r="F20" s="738"/>
      <c r="G20" s="819" t="s">
        <v>106</v>
      </c>
      <c r="H20" s="820">
        <f t="shared" si="0"/>
        <v>4</v>
      </c>
      <c r="I20" s="738" t="s">
        <v>1742</v>
      </c>
      <c r="J20" s="957" t="str">
        <f>(M20&amp;M1)</f>
        <v>พัฒนาแหล่งน้ำเพื่อการเกษตร (ปรับโครงการจาก 1 เป็น 2)</v>
      </c>
      <c r="K20" s="740"/>
      <c r="L20" s="743">
        <v>4</v>
      </c>
      <c r="M20" s="739" t="s">
        <v>1905</v>
      </c>
    </row>
    <row r="21" spans="1:14" s="733" customFormat="1" ht="23.25">
      <c r="A21" s="724">
        <v>15</v>
      </c>
      <c r="B21" s="734">
        <v>1</v>
      </c>
      <c r="C21" s="735"/>
      <c r="D21" s="736" t="s">
        <v>1180</v>
      </c>
      <c r="E21" s="749">
        <v>300000</v>
      </c>
      <c r="F21" s="738"/>
      <c r="G21" s="819" t="s">
        <v>106</v>
      </c>
      <c r="H21" s="820">
        <f t="shared" si="0"/>
        <v>8</v>
      </c>
      <c r="I21" s="738" t="s">
        <v>1742</v>
      </c>
      <c r="J21" s="957" t="str">
        <f>(M21&amp;M1)</f>
        <v>พัฒนาแหล่งน้ำเพื่อการเกษตร (ปรับโครงการจาก 1 เป็น 2)</v>
      </c>
      <c r="K21" s="740"/>
      <c r="L21" s="743">
        <v>8</v>
      </c>
      <c r="M21" s="739" t="s">
        <v>1905</v>
      </c>
    </row>
    <row r="22" spans="1:14" s="733" customFormat="1" ht="23.25">
      <c r="A22" s="724">
        <v>16</v>
      </c>
      <c r="B22" s="734">
        <v>1</v>
      </c>
      <c r="C22" s="735"/>
      <c r="D22" s="736" t="s">
        <v>1636</v>
      </c>
      <c r="E22" s="749">
        <v>300000</v>
      </c>
      <c r="F22" s="738"/>
      <c r="G22" s="819" t="s">
        <v>106</v>
      </c>
      <c r="H22" s="820">
        <f t="shared" si="0"/>
        <v>5</v>
      </c>
      <c r="I22" s="738" t="s">
        <v>1742</v>
      </c>
      <c r="J22" s="957" t="str">
        <f>(M22&amp;M1)</f>
        <v>พัฒนาแหล่งน้ำเพื่อการเกษตร (ปรับโครงการจาก 1 เป็น 2)</v>
      </c>
      <c r="K22" s="740"/>
      <c r="L22" s="743">
        <v>5</v>
      </c>
      <c r="M22" s="739" t="s">
        <v>1905</v>
      </c>
    </row>
    <row r="23" spans="1:14" s="733" customFormat="1" ht="12">
      <c r="A23" s="724">
        <v>17</v>
      </c>
      <c r="B23" s="734">
        <v>1</v>
      </c>
      <c r="C23" s="735"/>
      <c r="D23" s="736" t="s">
        <v>1182</v>
      </c>
      <c r="E23" s="749">
        <v>50000</v>
      </c>
      <c r="F23" s="738"/>
      <c r="G23" s="819" t="s">
        <v>106</v>
      </c>
      <c r="H23" s="820" t="str">
        <f t="shared" si="0"/>
        <v/>
      </c>
      <c r="I23" s="738" t="s">
        <v>1742</v>
      </c>
      <c r="J23" s="957" t="str">
        <f>(M23&amp;M1)</f>
        <v>สร้างรายได้แก่ชุมชน (ปรับโครงการจาก 1 เป็น 2)</v>
      </c>
      <c r="K23" s="740"/>
      <c r="L23" s="743">
        <v>33</v>
      </c>
      <c r="M23" s="739" t="s">
        <v>1906</v>
      </c>
    </row>
    <row r="24" spans="1:14" s="970" customFormat="1" ht="34.5">
      <c r="A24" s="961">
        <v>18</v>
      </c>
      <c r="B24" s="734">
        <v>1</v>
      </c>
      <c r="C24" s="962"/>
      <c r="D24" s="971" t="s">
        <v>1184</v>
      </c>
      <c r="E24" s="972">
        <v>5936300</v>
      </c>
      <c r="F24" s="965" t="s">
        <v>106</v>
      </c>
      <c r="G24" s="966"/>
      <c r="H24" s="967" t="str">
        <f t="shared" si="0"/>
        <v/>
      </c>
      <c r="I24" s="965"/>
      <c r="J24" s="968" t="str">
        <f>M24</f>
        <v>เพิ่มประสิทธิภาพในการผลิตข้าว (ปรับลดวงเงินจากเดิม 12,092,500 เป็น 5,936,300)</v>
      </c>
      <c r="K24" s="965" t="s">
        <v>106</v>
      </c>
      <c r="L24" s="969"/>
      <c r="M24" s="973" t="str">
        <f>("เพิ่มประสิทธิภาพในการผลิตข้าว"&amp;N24)</f>
        <v>เพิ่มประสิทธิภาพในการผลิตข้าว (ปรับลดวงเงินจากเดิม 12,092,500 เป็น 5,936,300)</v>
      </c>
      <c r="N24" s="959" t="s">
        <v>523</v>
      </c>
    </row>
    <row r="25" spans="1:14" s="733" customFormat="1" ht="12">
      <c r="A25" s="724">
        <v>19</v>
      </c>
      <c r="B25" s="734">
        <v>1</v>
      </c>
      <c r="C25" s="735"/>
      <c r="D25" s="746" t="s">
        <v>1186</v>
      </c>
      <c r="E25" s="747">
        <v>1200000</v>
      </c>
      <c r="F25" s="738" t="s">
        <v>106</v>
      </c>
      <c r="G25" s="819"/>
      <c r="H25" s="820" t="str">
        <f t="shared" si="0"/>
        <v/>
      </c>
      <c r="I25" s="738" t="s">
        <v>1742</v>
      </c>
      <c r="J25" s="739" t="str">
        <f>M25</f>
        <v>พัฒนาสินค้าเกษตร</v>
      </c>
      <c r="K25" s="740" t="s">
        <v>106</v>
      </c>
      <c r="L25" s="743"/>
      <c r="M25" s="742" t="s">
        <v>2054</v>
      </c>
    </row>
    <row r="26" spans="1:14" s="733" customFormat="1" ht="23.25">
      <c r="A26" s="724">
        <v>20</v>
      </c>
      <c r="B26" s="734">
        <v>1</v>
      </c>
      <c r="C26" s="735"/>
      <c r="D26" s="746" t="s">
        <v>1188</v>
      </c>
      <c r="E26" s="747">
        <v>600000</v>
      </c>
      <c r="F26" s="738" t="s">
        <v>106</v>
      </c>
      <c r="G26" s="819"/>
      <c r="H26" s="820" t="str">
        <f t="shared" si="0"/>
        <v/>
      </c>
      <c r="I26" s="738" t="s">
        <v>1742</v>
      </c>
      <c r="J26" s="739" t="str">
        <f>M26</f>
        <v>ส่งเสริมสินค้าเกษตร</v>
      </c>
      <c r="K26" s="740" t="s">
        <v>106</v>
      </c>
      <c r="L26" s="743"/>
      <c r="M26" s="742" t="s">
        <v>1907</v>
      </c>
    </row>
    <row r="27" spans="1:14" s="758" customFormat="1" ht="34.5">
      <c r="A27" s="724">
        <v>21</v>
      </c>
      <c r="B27" s="750">
        <v>1</v>
      </c>
      <c r="C27" s="751"/>
      <c r="D27" s="736" t="s">
        <v>1189</v>
      </c>
      <c r="E27" s="737">
        <v>1000000</v>
      </c>
      <c r="F27" s="752" t="s">
        <v>106</v>
      </c>
      <c r="G27" s="821"/>
      <c r="H27" s="822" t="str">
        <f t="shared" si="0"/>
        <v/>
      </c>
      <c r="I27" s="753"/>
      <c r="J27" s="754" t="str">
        <f>M27</f>
        <v>ส่งเสริมสินค้าเกษตร</v>
      </c>
      <c r="K27" s="755" t="s">
        <v>106</v>
      </c>
      <c r="L27" s="756"/>
      <c r="M27" s="757" t="s">
        <v>1907</v>
      </c>
    </row>
    <row r="28" spans="1:14" s="767" customFormat="1" ht="34.5">
      <c r="A28" s="724">
        <v>22</v>
      </c>
      <c r="B28" s="759">
        <v>1</v>
      </c>
      <c r="C28" s="760"/>
      <c r="D28" s="761" t="s">
        <v>1190</v>
      </c>
      <c r="E28" s="762">
        <v>2560000</v>
      </c>
      <c r="F28" s="763"/>
      <c r="G28" s="819" t="s">
        <v>106</v>
      </c>
      <c r="H28" s="823">
        <f t="shared" si="0"/>
        <v>2</v>
      </c>
      <c r="I28" s="764"/>
      <c r="J28" s="957" t="str">
        <f>(M28&amp;M1)</f>
        <v>ส่งเสริมสินค้าเกษตร (ปรับโครงการจาก 1 เป็น 2)</v>
      </c>
      <c r="K28" s="765"/>
      <c r="L28" s="766">
        <v>2</v>
      </c>
      <c r="M28" s="742" t="s">
        <v>1907</v>
      </c>
    </row>
    <row r="29" spans="1:14" s="733" customFormat="1" ht="23.25">
      <c r="A29" s="724">
        <v>23</v>
      </c>
      <c r="B29" s="734">
        <v>1</v>
      </c>
      <c r="C29" s="735"/>
      <c r="D29" s="768" t="s">
        <v>1191</v>
      </c>
      <c r="E29" s="675">
        <v>4490000</v>
      </c>
      <c r="F29" s="738"/>
      <c r="G29" s="819"/>
      <c r="H29" s="820" t="str">
        <f t="shared" si="0"/>
        <v/>
      </c>
      <c r="I29" s="738" t="s">
        <v>106</v>
      </c>
      <c r="J29" s="739" t="str">
        <f>M29</f>
        <v>จัดซื้อครุภัณฑ์(ยาฆ่าเชื้อ,เครื่องแต่งกาย,เครื่องพ่นยา)</v>
      </c>
      <c r="K29" s="740"/>
      <c r="L29" s="743">
        <v>34</v>
      </c>
      <c r="M29" s="745" t="s">
        <v>1192</v>
      </c>
    </row>
    <row r="30" spans="1:14" s="733" customFormat="1" ht="12">
      <c r="A30" s="724">
        <v>24</v>
      </c>
      <c r="B30" s="734">
        <v>1</v>
      </c>
      <c r="C30" s="735"/>
      <c r="D30" s="768" t="s">
        <v>638</v>
      </c>
      <c r="E30" s="675">
        <v>935000</v>
      </c>
      <c r="F30" s="738" t="s">
        <v>106</v>
      </c>
      <c r="G30" s="819"/>
      <c r="H30" s="820" t="str">
        <f t="shared" si="0"/>
        <v/>
      </c>
      <c r="I30" s="738"/>
      <c r="J30" s="739" t="str">
        <f>M30</f>
        <v>การพัฒนาสินค้าเกษตร</v>
      </c>
      <c r="K30" s="740" t="s">
        <v>106</v>
      </c>
      <c r="L30" s="743"/>
      <c r="M30" s="742" t="s">
        <v>1908</v>
      </c>
    </row>
    <row r="31" spans="1:14" s="733" customFormat="1" ht="12">
      <c r="A31" s="724">
        <v>25</v>
      </c>
      <c r="B31" s="734">
        <v>1</v>
      </c>
      <c r="C31" s="735"/>
      <c r="D31" s="768" t="s">
        <v>640</v>
      </c>
      <c r="E31" s="675">
        <v>325000</v>
      </c>
      <c r="F31" s="738" t="s">
        <v>106</v>
      </c>
      <c r="G31" s="819"/>
      <c r="H31" s="820" t="str">
        <f t="shared" si="0"/>
        <v/>
      </c>
      <c r="I31" s="738" t="s">
        <v>1742</v>
      </c>
      <c r="J31" s="739" t="str">
        <f>M31</f>
        <v>การพัฒนาสินค้าเกษตร</v>
      </c>
      <c r="K31" s="740" t="s">
        <v>106</v>
      </c>
      <c r="L31" s="743"/>
      <c r="M31" s="742" t="s">
        <v>1908</v>
      </c>
    </row>
    <row r="32" spans="1:14" s="733" customFormat="1" ht="12">
      <c r="A32" s="724">
        <v>26</v>
      </c>
      <c r="B32" s="734">
        <v>1</v>
      </c>
      <c r="C32" s="735"/>
      <c r="D32" s="768" t="s">
        <v>641</v>
      </c>
      <c r="E32" s="675">
        <v>456000</v>
      </c>
      <c r="F32" s="738" t="s">
        <v>106</v>
      </c>
      <c r="G32" s="819"/>
      <c r="H32" s="820" t="str">
        <f t="shared" si="0"/>
        <v/>
      </c>
      <c r="I32" s="738" t="s">
        <v>1742</v>
      </c>
      <c r="J32" s="739" t="str">
        <f>M32</f>
        <v>การพัฒนาสินค้าเกษตร</v>
      </c>
      <c r="K32" s="740" t="s">
        <v>106</v>
      </c>
      <c r="L32" s="743"/>
      <c r="M32" s="742" t="s">
        <v>1908</v>
      </c>
    </row>
    <row r="33" spans="1:13" s="776" customFormat="1" ht="34.5">
      <c r="A33" s="724">
        <v>27</v>
      </c>
      <c r="B33" s="769">
        <v>1</v>
      </c>
      <c r="C33" s="770"/>
      <c r="D33" s="771" t="s">
        <v>642</v>
      </c>
      <c r="E33" s="697">
        <v>1913000</v>
      </c>
      <c r="F33" s="772"/>
      <c r="G33" s="824"/>
      <c r="H33" s="825" t="str">
        <f t="shared" si="0"/>
        <v/>
      </c>
      <c r="I33" s="772" t="s">
        <v>106</v>
      </c>
      <c r="J33" s="957" t="str">
        <f>(M33&amp;M4)</f>
        <v>จัดซื้อวัสดุ (ปรับโครงการจาก 2 เป็น 3)</v>
      </c>
      <c r="K33" s="773"/>
      <c r="L33" s="774">
        <v>35</v>
      </c>
      <c r="M33" s="775" t="s">
        <v>1743</v>
      </c>
    </row>
    <row r="34" spans="1:13" s="767" customFormat="1" ht="23.25">
      <c r="A34" s="724">
        <v>28</v>
      </c>
      <c r="B34" s="759">
        <v>1</v>
      </c>
      <c r="C34" s="760"/>
      <c r="D34" s="777" t="s">
        <v>139</v>
      </c>
      <c r="E34" s="778">
        <v>1500000</v>
      </c>
      <c r="F34" s="763" t="s">
        <v>106</v>
      </c>
      <c r="G34" s="826"/>
      <c r="H34" s="827" t="str">
        <f t="shared" si="0"/>
        <v/>
      </c>
      <c r="I34" s="763"/>
      <c r="J34" s="957" t="str">
        <f>(M34&amp;M5)</f>
        <v>ขาดรายละเอียดโครงการ (ปรับจากโครงการไม่สอดคล้องฯ เป็น 1)</v>
      </c>
      <c r="K34" s="765" t="s">
        <v>106</v>
      </c>
      <c r="L34" s="766"/>
      <c r="M34" s="779" t="s">
        <v>862</v>
      </c>
    </row>
    <row r="35" spans="1:13" s="733" customFormat="1" ht="45.75">
      <c r="A35" s="724">
        <v>29</v>
      </c>
      <c r="B35" s="734">
        <v>2</v>
      </c>
      <c r="C35" s="751" t="s">
        <v>644</v>
      </c>
      <c r="D35" s="736" t="s">
        <v>645</v>
      </c>
      <c r="E35" s="749">
        <v>15450000</v>
      </c>
      <c r="F35" s="738" t="s">
        <v>106</v>
      </c>
      <c r="G35" s="819"/>
      <c r="H35" s="820" t="str">
        <f t="shared" si="0"/>
        <v/>
      </c>
      <c r="I35" s="738" t="s">
        <v>1742</v>
      </c>
      <c r="J35" s="739" t="str">
        <f>M35</f>
        <v>ส่งเสริมการท่องเที่ยอ(ป้องกันการพังของตลิ่งและโบราณสถาน)</v>
      </c>
      <c r="K35" s="740" t="s">
        <v>106</v>
      </c>
      <c r="L35" s="743"/>
      <c r="M35" s="739" t="s">
        <v>646</v>
      </c>
    </row>
    <row r="36" spans="1:13" s="733" customFormat="1" ht="23.25">
      <c r="A36" s="724">
        <v>30</v>
      </c>
      <c r="B36" s="734">
        <v>2</v>
      </c>
      <c r="C36" s="735"/>
      <c r="D36" s="736" t="s">
        <v>647</v>
      </c>
      <c r="E36" s="749">
        <v>8500000</v>
      </c>
      <c r="F36" s="738"/>
      <c r="G36" s="819" t="s">
        <v>106</v>
      </c>
      <c r="H36" s="820">
        <f t="shared" si="0"/>
        <v>12</v>
      </c>
      <c r="I36" s="738" t="s">
        <v>1742</v>
      </c>
      <c r="J36" s="957" t="str">
        <f>(M36&amp;M1)</f>
        <v>ป้องกันการพังของตลิ่งและโบราณสถาน (ปรับโครงการจาก 1 เป็น 2)</v>
      </c>
      <c r="K36" s="740"/>
      <c r="L36" s="743">
        <v>12</v>
      </c>
      <c r="M36" s="739" t="s">
        <v>648</v>
      </c>
    </row>
    <row r="37" spans="1:13" s="733" customFormat="1" ht="12">
      <c r="A37" s="724">
        <v>31</v>
      </c>
      <c r="B37" s="734">
        <v>2</v>
      </c>
      <c r="C37" s="735"/>
      <c r="D37" s="736" t="s">
        <v>649</v>
      </c>
      <c r="E37" s="744">
        <v>1000000</v>
      </c>
      <c r="F37" s="738"/>
      <c r="G37" s="819"/>
      <c r="H37" s="820" t="str">
        <f t="shared" si="0"/>
        <v/>
      </c>
      <c r="I37" s="738" t="s">
        <v>106</v>
      </c>
      <c r="J37" s="739" t="str">
        <f t="shared" ref="J37:J50" si="1">M37</f>
        <v>โครงการอบรม</v>
      </c>
      <c r="K37" s="740"/>
      <c r="L37" s="743">
        <v>36</v>
      </c>
      <c r="M37" s="745" t="s">
        <v>1246</v>
      </c>
    </row>
    <row r="38" spans="1:13" s="767" customFormat="1" ht="12">
      <c r="A38" s="724">
        <v>32</v>
      </c>
      <c r="B38" s="759">
        <v>2</v>
      </c>
      <c r="C38" s="760"/>
      <c r="D38" s="761" t="s">
        <v>650</v>
      </c>
      <c r="E38" s="762">
        <v>600000</v>
      </c>
      <c r="F38" s="763" t="s">
        <v>106</v>
      </c>
      <c r="G38" s="828"/>
      <c r="H38" s="823" t="str">
        <f t="shared" si="0"/>
        <v/>
      </c>
      <c r="I38" s="764"/>
      <c r="J38" s="739" t="str">
        <f t="shared" si="1"/>
        <v>ฟื้นฟูปรับปรุงดินเปรี้ยว</v>
      </c>
      <c r="K38" s="765" t="s">
        <v>106</v>
      </c>
      <c r="L38" s="766"/>
      <c r="M38" s="780" t="s">
        <v>1848</v>
      </c>
    </row>
    <row r="39" spans="1:13" s="733" customFormat="1" ht="12">
      <c r="A39" s="724">
        <v>33</v>
      </c>
      <c r="B39" s="734">
        <v>2</v>
      </c>
      <c r="C39" s="735"/>
      <c r="D39" s="736" t="s">
        <v>652</v>
      </c>
      <c r="E39" s="744">
        <v>600000</v>
      </c>
      <c r="F39" s="738"/>
      <c r="G39" s="819"/>
      <c r="H39" s="820" t="str">
        <f t="shared" si="0"/>
        <v/>
      </c>
      <c r="I39" s="738" t="s">
        <v>106</v>
      </c>
      <c r="J39" s="739" t="str">
        <f t="shared" si="1"/>
        <v>โครงการอบรม</v>
      </c>
      <c r="K39" s="740"/>
      <c r="L39" s="743">
        <v>37</v>
      </c>
      <c r="M39" s="745" t="s">
        <v>1246</v>
      </c>
    </row>
    <row r="40" spans="1:13" s="767" customFormat="1" ht="12">
      <c r="A40" s="724">
        <v>34</v>
      </c>
      <c r="B40" s="759">
        <v>2</v>
      </c>
      <c r="C40" s="760"/>
      <c r="D40" s="761" t="s">
        <v>653</v>
      </c>
      <c r="E40" s="762">
        <v>800000</v>
      </c>
      <c r="F40" s="763" t="s">
        <v>106</v>
      </c>
      <c r="G40" s="828"/>
      <c r="H40" s="823" t="str">
        <f t="shared" si="0"/>
        <v/>
      </c>
      <c r="I40" s="764"/>
      <c r="J40" s="739" t="str">
        <f t="shared" si="1"/>
        <v>ฟื้นฟูปรับปรุงดินเปรี้ยว</v>
      </c>
      <c r="K40" s="765" t="s">
        <v>106</v>
      </c>
      <c r="L40" s="766"/>
      <c r="M40" s="780" t="s">
        <v>1848</v>
      </c>
    </row>
    <row r="41" spans="1:13" s="776" customFormat="1" ht="23.25">
      <c r="A41" s="724">
        <v>35</v>
      </c>
      <c r="B41" s="769">
        <v>2</v>
      </c>
      <c r="C41" s="770"/>
      <c r="D41" s="781" t="s">
        <v>655</v>
      </c>
      <c r="E41" s="782">
        <v>1000000</v>
      </c>
      <c r="F41" s="772"/>
      <c r="G41" s="824" t="s">
        <v>106</v>
      </c>
      <c r="H41" s="825">
        <f t="shared" si="0"/>
        <v>1</v>
      </c>
      <c r="I41" s="772"/>
      <c r="J41" s="739" t="str">
        <f t="shared" si="1"/>
        <v>ภารกิจปกติของหน่วยงาน</v>
      </c>
      <c r="K41" s="773"/>
      <c r="L41" s="774">
        <v>1</v>
      </c>
      <c r="M41" s="742" t="s">
        <v>228</v>
      </c>
    </row>
    <row r="42" spans="1:13" s="733" customFormat="1" ht="23.25">
      <c r="A42" s="724">
        <v>36</v>
      </c>
      <c r="B42" s="734">
        <v>2</v>
      </c>
      <c r="C42" s="735"/>
      <c r="D42" s="736" t="s">
        <v>657</v>
      </c>
      <c r="E42" s="744">
        <v>1000000</v>
      </c>
      <c r="F42" s="738"/>
      <c r="G42" s="819"/>
      <c r="H42" s="820" t="str">
        <f t="shared" si="0"/>
        <v/>
      </c>
      <c r="I42" s="738" t="s">
        <v>106</v>
      </c>
      <c r="J42" s="739" t="str">
        <f t="shared" si="1"/>
        <v>โครงการอบรม/ประชุม</v>
      </c>
      <c r="K42" s="740"/>
      <c r="L42" s="743">
        <v>38</v>
      </c>
      <c r="M42" s="745" t="s">
        <v>1512</v>
      </c>
    </row>
    <row r="43" spans="1:13" s="733" customFormat="1" ht="34.5">
      <c r="A43" s="724">
        <v>37</v>
      </c>
      <c r="B43" s="734">
        <v>2</v>
      </c>
      <c r="C43" s="735"/>
      <c r="D43" s="736" t="s">
        <v>658</v>
      </c>
      <c r="E43" s="744">
        <v>3548900</v>
      </c>
      <c r="F43" s="738" t="s">
        <v>106</v>
      </c>
      <c r="G43" s="819"/>
      <c r="H43" s="820" t="str">
        <f t="shared" si="0"/>
        <v/>
      </c>
      <c r="I43" s="738" t="s">
        <v>1742</v>
      </c>
      <c r="J43" s="739" t="str">
        <f t="shared" si="1"/>
        <v>พัฒนาทรัพยากรธรรมชาติและสิ่งแวดล้อม</v>
      </c>
      <c r="K43" s="740" t="s">
        <v>106</v>
      </c>
      <c r="L43" s="743"/>
      <c r="M43" s="742" t="s">
        <v>1910</v>
      </c>
    </row>
    <row r="44" spans="1:13" s="733" customFormat="1" ht="12">
      <c r="A44" s="724">
        <v>38</v>
      </c>
      <c r="B44" s="734">
        <v>2</v>
      </c>
      <c r="C44" s="735"/>
      <c r="D44" s="736" t="s">
        <v>659</v>
      </c>
      <c r="E44" s="744">
        <v>980000</v>
      </c>
      <c r="F44" s="738" t="s">
        <v>106</v>
      </c>
      <c r="G44" s="819"/>
      <c r="H44" s="820" t="str">
        <f t="shared" si="0"/>
        <v/>
      </c>
      <c r="I44" s="738" t="s">
        <v>1742</v>
      </c>
      <c r="J44" s="739" t="str">
        <f t="shared" si="1"/>
        <v>เพิ่มผลผลิตสัตว์น้ำ</v>
      </c>
      <c r="K44" s="740" t="s">
        <v>106</v>
      </c>
      <c r="L44" s="743"/>
      <c r="M44" s="742" t="s">
        <v>1909</v>
      </c>
    </row>
    <row r="45" spans="1:13" s="733" customFormat="1" ht="12">
      <c r="A45" s="724">
        <v>39</v>
      </c>
      <c r="B45" s="734">
        <v>2</v>
      </c>
      <c r="C45" s="735"/>
      <c r="D45" s="736" t="s">
        <v>660</v>
      </c>
      <c r="E45" s="744">
        <v>202475</v>
      </c>
      <c r="F45" s="738"/>
      <c r="G45" s="819"/>
      <c r="H45" s="820" t="str">
        <f t="shared" si="0"/>
        <v/>
      </c>
      <c r="I45" s="738" t="s">
        <v>106</v>
      </c>
      <c r="J45" s="739" t="str">
        <f t="shared" si="1"/>
        <v>โครงการอบรม/ซื้อครุภัณฑ์</v>
      </c>
      <c r="K45" s="740"/>
      <c r="L45" s="743">
        <v>39</v>
      </c>
      <c r="M45" s="745" t="s">
        <v>2096</v>
      </c>
    </row>
    <row r="46" spans="1:13" s="733" customFormat="1" ht="12">
      <c r="A46" s="724">
        <v>40</v>
      </c>
      <c r="B46" s="734">
        <v>2</v>
      </c>
      <c r="C46" s="735"/>
      <c r="D46" s="736" t="s">
        <v>661</v>
      </c>
      <c r="E46" s="744">
        <v>67350</v>
      </c>
      <c r="F46" s="738"/>
      <c r="G46" s="819"/>
      <c r="H46" s="820" t="str">
        <f t="shared" si="0"/>
        <v/>
      </c>
      <c r="I46" s="738" t="s">
        <v>106</v>
      </c>
      <c r="J46" s="739" t="str">
        <f t="shared" si="1"/>
        <v>โครงการอบรม</v>
      </c>
      <c r="K46" s="740"/>
      <c r="L46" s="743">
        <v>40</v>
      </c>
      <c r="M46" s="742" t="s">
        <v>1246</v>
      </c>
    </row>
    <row r="47" spans="1:13" s="733" customFormat="1" ht="34.5">
      <c r="A47" s="724">
        <v>41</v>
      </c>
      <c r="B47" s="734">
        <v>2</v>
      </c>
      <c r="C47" s="735"/>
      <c r="D47" s="736" t="s">
        <v>663</v>
      </c>
      <c r="E47" s="744">
        <v>1025000</v>
      </c>
      <c r="F47" s="738" t="s">
        <v>106</v>
      </c>
      <c r="G47" s="819"/>
      <c r="H47" s="820" t="str">
        <f t="shared" si="0"/>
        <v/>
      </c>
      <c r="I47" s="738" t="s">
        <v>1742</v>
      </c>
      <c r="J47" s="739" t="str">
        <f t="shared" si="1"/>
        <v>ลดปัญหาน้ำกัดเซาะตลิ่ง</v>
      </c>
      <c r="K47" s="740" t="s">
        <v>106</v>
      </c>
      <c r="L47" s="743"/>
      <c r="M47" s="739" t="s">
        <v>664</v>
      </c>
    </row>
    <row r="48" spans="1:13" s="733" customFormat="1" ht="12">
      <c r="A48" s="724">
        <v>42</v>
      </c>
      <c r="B48" s="734">
        <v>2</v>
      </c>
      <c r="C48" s="735"/>
      <c r="D48" s="736" t="s">
        <v>665</v>
      </c>
      <c r="E48" s="744">
        <v>537000</v>
      </c>
      <c r="F48" s="738" t="s">
        <v>106</v>
      </c>
      <c r="G48" s="819"/>
      <c r="H48" s="820" t="str">
        <f t="shared" si="0"/>
        <v/>
      </c>
      <c r="I48" s="738" t="s">
        <v>1742</v>
      </c>
      <c r="J48" s="739" t="str">
        <f t="shared" si="1"/>
        <v>พัฒนาแหล่งน้ำเพื่อการเกษตร</v>
      </c>
      <c r="K48" s="740" t="s">
        <v>106</v>
      </c>
      <c r="L48" s="743"/>
      <c r="M48" s="739" t="s">
        <v>1905</v>
      </c>
    </row>
    <row r="49" spans="1:13" s="733" customFormat="1" ht="23.25">
      <c r="A49" s="724">
        <v>43</v>
      </c>
      <c r="B49" s="734">
        <v>2</v>
      </c>
      <c r="C49" s="735"/>
      <c r="D49" s="736" t="s">
        <v>666</v>
      </c>
      <c r="E49" s="744">
        <v>259000</v>
      </c>
      <c r="F49" s="738" t="s">
        <v>106</v>
      </c>
      <c r="G49" s="819"/>
      <c r="H49" s="820" t="str">
        <f t="shared" si="0"/>
        <v/>
      </c>
      <c r="I49" s="738" t="s">
        <v>1742</v>
      </c>
      <c r="J49" s="739" t="str">
        <f t="shared" si="1"/>
        <v>พัฒนาแหล่งน้ำเพื่อการเกษตร</v>
      </c>
      <c r="K49" s="740" t="s">
        <v>106</v>
      </c>
      <c r="L49" s="743"/>
      <c r="M49" s="739" t="s">
        <v>1905</v>
      </c>
    </row>
    <row r="50" spans="1:13" s="733" customFormat="1" ht="23.25">
      <c r="A50" s="724">
        <v>44</v>
      </c>
      <c r="B50" s="734">
        <v>2</v>
      </c>
      <c r="C50" s="735"/>
      <c r="D50" s="736" t="s">
        <v>667</v>
      </c>
      <c r="E50" s="744">
        <v>804000</v>
      </c>
      <c r="F50" s="738" t="s">
        <v>106</v>
      </c>
      <c r="G50" s="819"/>
      <c r="H50" s="820" t="str">
        <f t="shared" si="0"/>
        <v/>
      </c>
      <c r="I50" s="738" t="s">
        <v>1742</v>
      </c>
      <c r="J50" s="739" t="str">
        <f t="shared" si="1"/>
        <v>พัฒนาแหล่งน้ำเพื่อการเกษตร</v>
      </c>
      <c r="K50" s="740" t="s">
        <v>106</v>
      </c>
      <c r="L50" s="743"/>
      <c r="M50" s="739" t="s">
        <v>1905</v>
      </c>
    </row>
    <row r="51" spans="1:13" s="733" customFormat="1" ht="23.25">
      <c r="A51" s="724">
        <v>45</v>
      </c>
      <c r="B51" s="734">
        <v>2</v>
      </c>
      <c r="C51" s="735"/>
      <c r="D51" s="736" t="s">
        <v>668</v>
      </c>
      <c r="E51" s="744">
        <v>403000</v>
      </c>
      <c r="F51" s="738"/>
      <c r="G51" s="819" t="s">
        <v>106</v>
      </c>
      <c r="H51" s="820">
        <f t="shared" si="0"/>
        <v>11</v>
      </c>
      <c r="I51" s="738" t="s">
        <v>1742</v>
      </c>
      <c r="J51" s="957" t="str">
        <f>(M51&amp;M1)</f>
        <v>พัฒนาแหล่งน้ำเพื่อการเกษตร (ปรับโครงการจาก 1 เป็น 2)</v>
      </c>
      <c r="K51" s="740"/>
      <c r="L51" s="743">
        <v>11</v>
      </c>
      <c r="M51" s="739" t="s">
        <v>1905</v>
      </c>
    </row>
    <row r="52" spans="1:13" s="758" customFormat="1" ht="23.25">
      <c r="A52" s="724">
        <v>46</v>
      </c>
      <c r="B52" s="750">
        <v>2</v>
      </c>
      <c r="C52" s="751"/>
      <c r="D52" s="736" t="s">
        <v>669</v>
      </c>
      <c r="E52" s="744">
        <v>760000</v>
      </c>
      <c r="F52" s="738" t="s">
        <v>106</v>
      </c>
      <c r="G52" s="821"/>
      <c r="H52" s="822" t="str">
        <f t="shared" si="0"/>
        <v/>
      </c>
      <c r="I52" s="752"/>
      <c r="J52" s="957" t="str">
        <f>(M52&amp;M5)</f>
        <v>อบรม/ซื้อวัสดุอุปกรณ์ (ปรับจากโครงการไม่สอดคล้องฯ เป็น 1)</v>
      </c>
      <c r="K52" s="755" t="s">
        <v>106</v>
      </c>
      <c r="L52" s="756"/>
      <c r="M52" s="754" t="s">
        <v>1744</v>
      </c>
    </row>
    <row r="53" spans="1:13" s="767" customFormat="1" ht="23.25">
      <c r="A53" s="724">
        <v>47</v>
      </c>
      <c r="B53" s="759">
        <v>2</v>
      </c>
      <c r="C53" s="760"/>
      <c r="D53" s="761" t="s">
        <v>671</v>
      </c>
      <c r="E53" s="762">
        <v>800000</v>
      </c>
      <c r="F53" s="763"/>
      <c r="G53" s="826"/>
      <c r="H53" s="827" t="str">
        <f t="shared" si="0"/>
        <v/>
      </c>
      <c r="I53" s="763" t="s">
        <v>106</v>
      </c>
      <c r="J53" s="739" t="str">
        <f>(M53)</f>
        <v>ขาดรายละเอียดโครงการ</v>
      </c>
      <c r="K53" s="765"/>
      <c r="L53" s="766">
        <v>41</v>
      </c>
      <c r="M53" s="779" t="s">
        <v>862</v>
      </c>
    </row>
    <row r="54" spans="1:13" s="733" customFormat="1" ht="23.25">
      <c r="A54" s="724">
        <v>48</v>
      </c>
      <c r="B54" s="734">
        <v>2</v>
      </c>
      <c r="C54" s="735"/>
      <c r="D54" s="736" t="s">
        <v>672</v>
      </c>
      <c r="E54" s="783">
        <v>2700000</v>
      </c>
      <c r="F54" s="738"/>
      <c r="G54" s="819" t="s">
        <v>106</v>
      </c>
      <c r="H54" s="820" t="str">
        <f t="shared" si="0"/>
        <v/>
      </c>
      <c r="I54" s="738" t="s">
        <v>1742</v>
      </c>
      <c r="J54" s="957" t="str">
        <f>(M54&amp;M1)</f>
        <v>เป็นโครงแก้ปัญหาขาดแคลนน้ำในพื้นที่ (ปรับโครงการจาก 1 เป็น 2)</v>
      </c>
      <c r="K54" s="740"/>
      <c r="L54" s="743">
        <v>42</v>
      </c>
      <c r="M54" s="739" t="s">
        <v>673</v>
      </c>
    </row>
    <row r="55" spans="1:13" s="733" customFormat="1" ht="23.25">
      <c r="A55" s="724">
        <v>49</v>
      </c>
      <c r="B55" s="734">
        <v>2</v>
      </c>
      <c r="C55" s="735"/>
      <c r="D55" s="736" t="s">
        <v>674</v>
      </c>
      <c r="E55" s="783">
        <v>3628800</v>
      </c>
      <c r="F55" s="738"/>
      <c r="G55" s="819" t="s">
        <v>106</v>
      </c>
      <c r="H55" s="820" t="str">
        <f t="shared" si="0"/>
        <v/>
      </c>
      <c r="I55" s="738" t="s">
        <v>1742</v>
      </c>
      <c r="J55" s="957" t="str">
        <f>(M55&amp;M1)</f>
        <v>แก้ไขปัญหาภัยแล้งและพัฒนาคุณภาพชีวิต (ปรับโครงการจาก 1 เป็น 2)</v>
      </c>
      <c r="K55" s="740"/>
      <c r="L55" s="743">
        <v>43</v>
      </c>
      <c r="M55" s="739" t="s">
        <v>675</v>
      </c>
    </row>
    <row r="56" spans="1:13" s="733" customFormat="1" ht="23.25">
      <c r="A56" s="724">
        <v>50</v>
      </c>
      <c r="B56" s="734">
        <v>2</v>
      </c>
      <c r="C56" s="735"/>
      <c r="D56" s="736" t="s">
        <v>676</v>
      </c>
      <c r="E56" s="783">
        <v>1944000</v>
      </c>
      <c r="F56" s="738" t="s">
        <v>106</v>
      </c>
      <c r="G56" s="819"/>
      <c r="H56" s="820" t="str">
        <f t="shared" si="0"/>
        <v/>
      </c>
      <c r="I56" s="738" t="s">
        <v>1742</v>
      </c>
      <c r="J56" s="739" t="str">
        <f>M56</f>
        <v>แก้ไขปัญหาภัยแล้งและพัฒนาคุณภาพชีวิต</v>
      </c>
      <c r="K56" s="740" t="s">
        <v>106</v>
      </c>
      <c r="L56" s="743"/>
      <c r="M56" s="739" t="s">
        <v>675</v>
      </c>
    </row>
    <row r="57" spans="1:13" s="733" customFormat="1" ht="23.25">
      <c r="A57" s="724">
        <v>51</v>
      </c>
      <c r="B57" s="734">
        <v>2</v>
      </c>
      <c r="C57" s="735"/>
      <c r="D57" s="736" t="s">
        <v>677</v>
      </c>
      <c r="E57" s="783">
        <v>1980000</v>
      </c>
      <c r="F57" s="738" t="s">
        <v>106</v>
      </c>
      <c r="G57" s="819"/>
      <c r="H57" s="820" t="str">
        <f t="shared" si="0"/>
        <v/>
      </c>
      <c r="I57" s="738" t="s">
        <v>1742</v>
      </c>
      <c r="J57" s="739" t="str">
        <f>M57</f>
        <v>แก้ไขปัญหาภัยแล้งและพัฒนาคุณภาพชีวิต</v>
      </c>
      <c r="K57" s="740" t="s">
        <v>106</v>
      </c>
      <c r="L57" s="743"/>
      <c r="M57" s="739" t="s">
        <v>675</v>
      </c>
    </row>
    <row r="58" spans="1:13" s="733" customFormat="1" ht="23.25">
      <c r="A58" s="724">
        <v>52</v>
      </c>
      <c r="B58" s="734">
        <v>2</v>
      </c>
      <c r="C58" s="735"/>
      <c r="D58" s="736" t="s">
        <v>678</v>
      </c>
      <c r="E58" s="783">
        <v>2160000</v>
      </c>
      <c r="F58" s="738" t="s">
        <v>106</v>
      </c>
      <c r="G58" s="819"/>
      <c r="H58" s="820" t="str">
        <f t="shared" si="0"/>
        <v/>
      </c>
      <c r="I58" s="738" t="s">
        <v>1742</v>
      </c>
      <c r="J58" s="739" t="str">
        <f>M58</f>
        <v>แก้ไขปัญหาภัยแล้งและพัฒนาคุณภาพชีวิต</v>
      </c>
      <c r="K58" s="740" t="s">
        <v>106</v>
      </c>
      <c r="L58" s="743"/>
      <c r="M58" s="739" t="s">
        <v>675</v>
      </c>
    </row>
    <row r="59" spans="1:13" s="733" customFormat="1" ht="23.25">
      <c r="A59" s="724">
        <v>53</v>
      </c>
      <c r="B59" s="734">
        <v>2</v>
      </c>
      <c r="C59" s="735"/>
      <c r="D59" s="736" t="s">
        <v>679</v>
      </c>
      <c r="E59" s="783">
        <v>5600000</v>
      </c>
      <c r="F59" s="738"/>
      <c r="G59" s="819" t="s">
        <v>106</v>
      </c>
      <c r="H59" s="820" t="str">
        <f t="shared" si="0"/>
        <v/>
      </c>
      <c r="I59" s="738" t="s">
        <v>1742</v>
      </c>
      <c r="J59" s="957" t="str">
        <f>(M59&amp;M1)</f>
        <v>แก้ไขปัญหาภัยแล้งและพัฒนาคุณภาพชีวิต (ปรับโครงการจาก 1 เป็น 2)</v>
      </c>
      <c r="K59" s="740"/>
      <c r="L59" s="743">
        <v>44</v>
      </c>
      <c r="M59" s="739" t="s">
        <v>675</v>
      </c>
    </row>
    <row r="60" spans="1:13" s="733" customFormat="1" ht="23.25">
      <c r="A60" s="724">
        <v>54</v>
      </c>
      <c r="B60" s="734">
        <v>2</v>
      </c>
      <c r="C60" s="735"/>
      <c r="D60" s="736" t="s">
        <v>1517</v>
      </c>
      <c r="E60" s="783">
        <v>1360800</v>
      </c>
      <c r="F60" s="738" t="s">
        <v>106</v>
      </c>
      <c r="G60" s="819"/>
      <c r="H60" s="820" t="str">
        <f t="shared" si="0"/>
        <v/>
      </c>
      <c r="I60" s="738" t="s">
        <v>1742</v>
      </c>
      <c r="J60" s="739" t="str">
        <f>M60</f>
        <v>แก้ไขปัญหาภัยแล้งและพัฒนาคุณภาพชีวิต</v>
      </c>
      <c r="K60" s="740" t="s">
        <v>106</v>
      </c>
      <c r="L60" s="743"/>
      <c r="M60" s="739" t="s">
        <v>675</v>
      </c>
    </row>
    <row r="61" spans="1:13" s="733" customFormat="1" ht="23.25">
      <c r="A61" s="724">
        <v>55</v>
      </c>
      <c r="B61" s="734">
        <v>2</v>
      </c>
      <c r="C61" s="735"/>
      <c r="D61" s="736" t="s">
        <v>1518</v>
      </c>
      <c r="E61" s="783">
        <v>3456000</v>
      </c>
      <c r="F61" s="738"/>
      <c r="G61" s="819" t="s">
        <v>106</v>
      </c>
      <c r="H61" s="820">
        <f t="shared" si="0"/>
        <v>3</v>
      </c>
      <c r="I61" s="738" t="s">
        <v>1742</v>
      </c>
      <c r="J61" s="957" t="str">
        <f>(M61&amp;M1)</f>
        <v>แก้ไขปัญหาภัยแล้งและพัฒนาคุณภาพชีวิต (ปรับโครงการจาก 1 เป็น 2)</v>
      </c>
      <c r="K61" s="740"/>
      <c r="L61" s="743">
        <v>3</v>
      </c>
      <c r="M61" s="739" t="s">
        <v>675</v>
      </c>
    </row>
    <row r="62" spans="1:13" s="733" customFormat="1" ht="23.25">
      <c r="A62" s="724">
        <v>56</v>
      </c>
      <c r="B62" s="734">
        <v>2</v>
      </c>
      <c r="C62" s="735"/>
      <c r="D62" s="736" t="s">
        <v>1519</v>
      </c>
      <c r="E62" s="783">
        <v>4455000</v>
      </c>
      <c r="F62" s="738"/>
      <c r="G62" s="819" t="s">
        <v>106</v>
      </c>
      <c r="H62" s="820" t="str">
        <f t="shared" si="0"/>
        <v/>
      </c>
      <c r="I62" s="738" t="s">
        <v>1742</v>
      </c>
      <c r="J62" s="957" t="str">
        <f>(M62&amp;M1)</f>
        <v>แก้ไขปัญหาภัยแล้งและพัฒนาคุณภาพชีวิต (ปรับโครงการจาก 1 เป็น 2)</v>
      </c>
      <c r="K62" s="740"/>
      <c r="L62" s="743">
        <v>45</v>
      </c>
      <c r="M62" s="739" t="s">
        <v>675</v>
      </c>
    </row>
    <row r="63" spans="1:13" s="733" customFormat="1" ht="23.25">
      <c r="A63" s="724">
        <v>57</v>
      </c>
      <c r="B63" s="734">
        <v>2</v>
      </c>
      <c r="C63" s="735"/>
      <c r="D63" s="736" t="s">
        <v>1520</v>
      </c>
      <c r="E63" s="783">
        <v>1980000</v>
      </c>
      <c r="F63" s="738"/>
      <c r="G63" s="819" t="s">
        <v>106</v>
      </c>
      <c r="H63" s="820" t="str">
        <f t="shared" si="0"/>
        <v/>
      </c>
      <c r="I63" s="738" t="s">
        <v>1742</v>
      </c>
      <c r="J63" s="957" t="str">
        <f>(M63&amp;M1)</f>
        <v>แก้ไขปัญหาภัยแล้งและพัฒนาคุณภาพชีวิต (ปรับโครงการจาก 1 เป็น 2)</v>
      </c>
      <c r="K63" s="740"/>
      <c r="L63" s="743">
        <v>46</v>
      </c>
      <c r="M63" s="739" t="s">
        <v>675</v>
      </c>
    </row>
    <row r="64" spans="1:13" s="733" customFormat="1" ht="23.25">
      <c r="A64" s="724">
        <v>58</v>
      </c>
      <c r="B64" s="734">
        <v>2</v>
      </c>
      <c r="C64" s="735"/>
      <c r="D64" s="736" t="s">
        <v>1521</v>
      </c>
      <c r="E64" s="744">
        <v>450000</v>
      </c>
      <c r="F64" s="738"/>
      <c r="G64" s="819" t="s">
        <v>106</v>
      </c>
      <c r="H64" s="820" t="str">
        <f t="shared" si="0"/>
        <v/>
      </c>
      <c r="I64" s="738" t="s">
        <v>1742</v>
      </c>
      <c r="J64" s="957" t="str">
        <f>(M64&amp;M1)</f>
        <v>ส่งเสริมการท่องเที่ยว(เอกชนสนับสนุนจักรยาน) (ปรับโครงการจาก 1 เป็น 2)</v>
      </c>
      <c r="K64" s="740"/>
      <c r="L64" s="743">
        <v>47</v>
      </c>
      <c r="M64" s="745" t="s">
        <v>1522</v>
      </c>
    </row>
    <row r="65" spans="1:13" s="733" customFormat="1" ht="23.25">
      <c r="A65" s="724">
        <v>59</v>
      </c>
      <c r="B65" s="734">
        <v>2</v>
      </c>
      <c r="C65" s="735"/>
      <c r="D65" s="676" t="s">
        <v>1523</v>
      </c>
      <c r="E65" s="737">
        <v>5000000</v>
      </c>
      <c r="F65" s="738" t="s">
        <v>106</v>
      </c>
      <c r="G65" s="819"/>
      <c r="H65" s="820" t="str">
        <f t="shared" si="0"/>
        <v/>
      </c>
      <c r="I65" s="738" t="s">
        <v>1742</v>
      </c>
      <c r="J65" s="739" t="str">
        <f>M65</f>
        <v>พัฒนาแหล่งท่องเที่ยว</v>
      </c>
      <c r="K65" s="740" t="s">
        <v>106</v>
      </c>
      <c r="L65" s="743"/>
      <c r="M65" s="784" t="s">
        <v>1644</v>
      </c>
    </row>
    <row r="66" spans="1:13" s="733" customFormat="1" ht="12">
      <c r="A66" s="724">
        <v>60</v>
      </c>
      <c r="B66" s="734">
        <v>2</v>
      </c>
      <c r="C66" s="735"/>
      <c r="D66" s="736" t="s">
        <v>1524</v>
      </c>
      <c r="E66" s="749">
        <v>9600000</v>
      </c>
      <c r="F66" s="738" t="s">
        <v>106</v>
      </c>
      <c r="G66" s="819"/>
      <c r="H66" s="820" t="str">
        <f t="shared" si="0"/>
        <v/>
      </c>
      <c r="I66" s="738" t="s">
        <v>1742</v>
      </c>
      <c r="J66" s="739" t="str">
        <f>M66</f>
        <v>พัฒนาการท่องเที่ยว</v>
      </c>
      <c r="K66" s="740" t="s">
        <v>106</v>
      </c>
      <c r="L66" s="743"/>
      <c r="M66" s="784" t="s">
        <v>2055</v>
      </c>
    </row>
    <row r="67" spans="1:13" s="733" customFormat="1" ht="23.25">
      <c r="A67" s="724">
        <v>61</v>
      </c>
      <c r="B67" s="734">
        <v>2</v>
      </c>
      <c r="C67" s="735"/>
      <c r="D67" s="768" t="s">
        <v>475</v>
      </c>
      <c r="E67" s="675">
        <v>3506000</v>
      </c>
      <c r="F67" s="738" t="s">
        <v>106</v>
      </c>
      <c r="G67" s="819"/>
      <c r="H67" s="820" t="str">
        <f t="shared" si="0"/>
        <v/>
      </c>
      <c r="I67" s="738" t="s">
        <v>1742</v>
      </c>
      <c r="J67" s="739" t="str">
        <f>M67</f>
        <v>พัฒนาการท่องเที่ยว</v>
      </c>
      <c r="K67" s="740" t="s">
        <v>106</v>
      </c>
      <c r="L67" s="743"/>
      <c r="M67" s="784" t="s">
        <v>2055</v>
      </c>
    </row>
    <row r="68" spans="1:13" s="733" customFormat="1" ht="23.25">
      <c r="A68" s="724">
        <v>62</v>
      </c>
      <c r="B68" s="734">
        <v>2</v>
      </c>
      <c r="C68" s="735"/>
      <c r="D68" s="768" t="s">
        <v>476</v>
      </c>
      <c r="E68" s="675">
        <v>4771000</v>
      </c>
      <c r="F68" s="738"/>
      <c r="G68" s="819" t="s">
        <v>106</v>
      </c>
      <c r="H68" s="820" t="str">
        <f t="shared" si="0"/>
        <v/>
      </c>
      <c r="I68" s="738" t="s">
        <v>1742</v>
      </c>
      <c r="J68" s="957" t="str">
        <f>(M68&amp;M1)</f>
        <v>ส่งเสริมการท่องเที่ยว  (ปรับโครงการจาก 1 เป็น 2)</v>
      </c>
      <c r="K68" s="740"/>
      <c r="L68" s="743">
        <v>142</v>
      </c>
      <c r="M68" s="745" t="s">
        <v>1113</v>
      </c>
    </row>
    <row r="69" spans="1:13" s="733" customFormat="1" ht="23.25">
      <c r="A69" s="724">
        <v>63</v>
      </c>
      <c r="B69" s="734">
        <v>2</v>
      </c>
      <c r="C69" s="735"/>
      <c r="D69" s="736" t="s">
        <v>477</v>
      </c>
      <c r="E69" s="744">
        <v>40000</v>
      </c>
      <c r="F69" s="738"/>
      <c r="G69" s="819" t="s">
        <v>106</v>
      </c>
      <c r="H69" s="820" t="str">
        <f t="shared" si="0"/>
        <v/>
      </c>
      <c r="I69" s="738" t="s">
        <v>1742</v>
      </c>
      <c r="J69" s="957" t="str">
        <f>(M69&amp;M1)</f>
        <v>ส่งเสริมการท่องเที่ยว  (ปรับโครงการจาก 1 เป็น 2)</v>
      </c>
      <c r="K69" s="740"/>
      <c r="L69" s="743">
        <v>48</v>
      </c>
      <c r="M69" s="745" t="s">
        <v>1113</v>
      </c>
    </row>
    <row r="70" spans="1:13" s="767" customFormat="1" ht="23.25">
      <c r="A70" s="724">
        <v>64</v>
      </c>
      <c r="B70" s="759">
        <v>2</v>
      </c>
      <c r="C70" s="760"/>
      <c r="D70" s="761" t="s">
        <v>478</v>
      </c>
      <c r="E70" s="762">
        <v>30000</v>
      </c>
      <c r="F70" s="763"/>
      <c r="G70" s="826"/>
      <c r="H70" s="827" t="str">
        <f t="shared" si="0"/>
        <v/>
      </c>
      <c r="I70" s="763" t="s">
        <v>106</v>
      </c>
      <c r="J70" s="739" t="str">
        <f>M70</f>
        <v>รายละเอียดโครงการไม่สอดคล้องกับกิจกรรม</v>
      </c>
      <c r="K70" s="765"/>
      <c r="L70" s="766">
        <v>49</v>
      </c>
      <c r="M70" s="779" t="s">
        <v>479</v>
      </c>
    </row>
    <row r="71" spans="1:13" s="733" customFormat="1" ht="23.25">
      <c r="A71" s="724">
        <v>65</v>
      </c>
      <c r="B71" s="734">
        <v>2</v>
      </c>
      <c r="C71" s="735"/>
      <c r="D71" s="736" t="s">
        <v>480</v>
      </c>
      <c r="E71" s="744">
        <v>560000</v>
      </c>
      <c r="F71" s="738"/>
      <c r="G71" s="819"/>
      <c r="H71" s="820" t="str">
        <f t="shared" si="0"/>
        <v/>
      </c>
      <c r="I71" s="738" t="s">
        <v>106</v>
      </c>
      <c r="J71" s="739" t="str">
        <f>M71</f>
        <v>โครงการศึกษา/วิจัย</v>
      </c>
      <c r="K71" s="740"/>
      <c r="L71" s="743">
        <v>50</v>
      </c>
      <c r="M71" s="745" t="s">
        <v>481</v>
      </c>
    </row>
    <row r="72" spans="1:13" s="733" customFormat="1" ht="23.25">
      <c r="A72" s="724">
        <v>66</v>
      </c>
      <c r="B72" s="734">
        <v>2</v>
      </c>
      <c r="C72" s="735"/>
      <c r="D72" s="785" t="s">
        <v>482</v>
      </c>
      <c r="E72" s="783">
        <v>350000</v>
      </c>
      <c r="F72" s="738"/>
      <c r="G72" s="819" t="s">
        <v>106</v>
      </c>
      <c r="H72" s="820">
        <f t="shared" ref="H72:H135" si="2">IF(OR(L72=0,L72&gt;30),"",L72)</f>
        <v>30</v>
      </c>
      <c r="I72" s="738" t="s">
        <v>1742</v>
      </c>
      <c r="J72" s="739" t="str">
        <f>M72</f>
        <v>ภารกิจปกติของหน่วยงาน</v>
      </c>
      <c r="K72" s="740"/>
      <c r="L72" s="743">
        <v>30</v>
      </c>
      <c r="M72" s="742" t="s">
        <v>228</v>
      </c>
    </row>
    <row r="73" spans="1:13" s="733" customFormat="1" ht="23.25">
      <c r="A73" s="724">
        <v>67</v>
      </c>
      <c r="B73" s="734">
        <v>2</v>
      </c>
      <c r="C73" s="735"/>
      <c r="D73" s="736" t="s">
        <v>484</v>
      </c>
      <c r="E73" s="737">
        <v>360000</v>
      </c>
      <c r="F73" s="738"/>
      <c r="G73" s="819"/>
      <c r="H73" s="820" t="str">
        <f t="shared" si="2"/>
        <v/>
      </c>
      <c r="I73" s="738" t="s">
        <v>106</v>
      </c>
      <c r="J73" s="739" t="str">
        <f>M73</f>
        <v>โครงการอบรม</v>
      </c>
      <c r="K73" s="740"/>
      <c r="L73" s="743">
        <v>51</v>
      </c>
      <c r="M73" s="745" t="s">
        <v>1246</v>
      </c>
    </row>
    <row r="74" spans="1:13" s="733" customFormat="1" ht="23.25">
      <c r="A74" s="724">
        <v>68</v>
      </c>
      <c r="B74" s="734">
        <v>2</v>
      </c>
      <c r="C74" s="735"/>
      <c r="D74" s="736" t="s">
        <v>485</v>
      </c>
      <c r="E74" s="786">
        <v>3175300</v>
      </c>
      <c r="F74" s="738"/>
      <c r="G74" s="819" t="s">
        <v>106</v>
      </c>
      <c r="H74" s="820">
        <f t="shared" si="2"/>
        <v>14</v>
      </c>
      <c r="I74" s="738" t="s">
        <v>1742</v>
      </c>
      <c r="J74" s="957" t="str">
        <f>(M74&amp;M1)</f>
        <v>ส่งเสริมแพทย์แผนไทย (ปรับโครงการจาก 1 เป็น 2)</v>
      </c>
      <c r="K74" s="740"/>
      <c r="L74" s="743">
        <v>14</v>
      </c>
      <c r="M74" s="742" t="s">
        <v>1911</v>
      </c>
    </row>
    <row r="75" spans="1:13" s="733" customFormat="1" ht="23.25">
      <c r="A75" s="724">
        <v>69</v>
      </c>
      <c r="B75" s="734">
        <v>2</v>
      </c>
      <c r="C75" s="735"/>
      <c r="D75" s="736" t="s">
        <v>486</v>
      </c>
      <c r="E75" s="783">
        <v>500000</v>
      </c>
      <c r="F75" s="738" t="s">
        <v>106</v>
      </c>
      <c r="G75" s="819"/>
      <c r="H75" s="820" t="str">
        <f t="shared" si="2"/>
        <v/>
      </c>
      <c r="I75" s="738"/>
      <c r="J75" s="957" t="str">
        <f>(M75&amp;M5)</f>
        <v>โครงการอบรม/ดูงาน/ซื้อวัสดุ (ปรับจากโครงการไม่สอดคล้องฯ เป็น 1)</v>
      </c>
      <c r="K75" s="740" t="s">
        <v>106</v>
      </c>
      <c r="L75" s="743"/>
      <c r="M75" s="745" t="s">
        <v>487</v>
      </c>
    </row>
    <row r="76" spans="1:13" s="733" customFormat="1" ht="12">
      <c r="A76" s="724">
        <v>70</v>
      </c>
      <c r="B76" s="734">
        <v>2</v>
      </c>
      <c r="C76" s="735"/>
      <c r="D76" s="768" t="s">
        <v>488</v>
      </c>
      <c r="E76" s="675">
        <v>7000000</v>
      </c>
      <c r="F76" s="738"/>
      <c r="G76" s="819"/>
      <c r="H76" s="820" t="str">
        <f t="shared" si="2"/>
        <v/>
      </c>
      <c r="I76" s="738" t="s">
        <v>106</v>
      </c>
      <c r="J76" s="739" t="str">
        <f>M76</f>
        <v>โครงการอบรม</v>
      </c>
      <c r="K76" s="740"/>
      <c r="L76" s="743">
        <v>52</v>
      </c>
      <c r="M76" s="745" t="s">
        <v>1246</v>
      </c>
    </row>
    <row r="77" spans="1:13" s="733" customFormat="1" ht="34.5">
      <c r="A77" s="724">
        <v>71</v>
      </c>
      <c r="B77" s="734">
        <v>2</v>
      </c>
      <c r="C77" s="735"/>
      <c r="D77" s="768" t="s">
        <v>489</v>
      </c>
      <c r="E77" s="675">
        <v>1675000</v>
      </c>
      <c r="F77" s="738" t="s">
        <v>106</v>
      </c>
      <c r="G77" s="819"/>
      <c r="H77" s="820" t="str">
        <f t="shared" si="2"/>
        <v/>
      </c>
      <c r="I77" s="738"/>
      <c r="J77" s="957" t="str">
        <f>(M77&amp;M5)</f>
        <v>โครงการอบรม/ซื้อครุภัณฑ์(เต็นท์,โต๊ะ,เก้าอี้,จ้างเหมาจัดงาน) (ปรับจากโครงการไม่สอดคล้องฯ เป็น 1)</v>
      </c>
      <c r="K77" s="740" t="s">
        <v>106</v>
      </c>
      <c r="L77" s="743"/>
      <c r="M77" s="745" t="s">
        <v>1912</v>
      </c>
    </row>
    <row r="78" spans="1:13" s="733" customFormat="1" ht="23.25">
      <c r="A78" s="724">
        <v>72</v>
      </c>
      <c r="B78" s="734">
        <v>2</v>
      </c>
      <c r="C78" s="735"/>
      <c r="D78" s="768" t="s">
        <v>491</v>
      </c>
      <c r="E78" s="675">
        <v>1688000</v>
      </c>
      <c r="F78" s="738"/>
      <c r="G78" s="819" t="s">
        <v>106</v>
      </c>
      <c r="H78" s="820">
        <f t="shared" si="2"/>
        <v>13</v>
      </c>
      <c r="I78" s="738"/>
      <c r="J78" s="957" t="str">
        <f>(M78&amp;M6)</f>
        <v>โครงการอบรม (ปรับจากโครงการไม่สอดคล้อง ฯ เป็น 2)</v>
      </c>
      <c r="K78" s="740"/>
      <c r="L78" s="743">
        <v>13</v>
      </c>
      <c r="M78" s="745" t="s">
        <v>1246</v>
      </c>
    </row>
    <row r="79" spans="1:13" s="733" customFormat="1" ht="23.25">
      <c r="A79" s="724">
        <v>73</v>
      </c>
      <c r="B79" s="734">
        <v>2</v>
      </c>
      <c r="C79" s="735"/>
      <c r="D79" s="768" t="s">
        <v>492</v>
      </c>
      <c r="E79" s="675">
        <v>335800</v>
      </c>
      <c r="F79" s="738"/>
      <c r="G79" s="819"/>
      <c r="H79" s="820" t="str">
        <f t="shared" si="2"/>
        <v/>
      </c>
      <c r="I79" s="738" t="s">
        <v>106</v>
      </c>
      <c r="J79" s="739" t="str">
        <f>M79</f>
        <v>โครงการอบรม</v>
      </c>
      <c r="K79" s="740"/>
      <c r="L79" s="743">
        <v>53</v>
      </c>
      <c r="M79" s="745" t="s">
        <v>1246</v>
      </c>
    </row>
    <row r="80" spans="1:13" s="733" customFormat="1" ht="23.25">
      <c r="A80" s="724">
        <v>74</v>
      </c>
      <c r="B80" s="734">
        <v>2</v>
      </c>
      <c r="C80" s="735"/>
      <c r="D80" s="736" t="s">
        <v>493</v>
      </c>
      <c r="E80" s="744">
        <v>457000</v>
      </c>
      <c r="F80" s="738"/>
      <c r="G80" s="819"/>
      <c r="H80" s="820" t="str">
        <f t="shared" si="2"/>
        <v/>
      </c>
      <c r="I80" s="738" t="s">
        <v>106</v>
      </c>
      <c r="J80" s="739" t="str">
        <f>M80</f>
        <v>โครงการอบรม</v>
      </c>
      <c r="K80" s="740"/>
      <c r="L80" s="743">
        <v>54</v>
      </c>
      <c r="M80" s="745" t="s">
        <v>1246</v>
      </c>
    </row>
    <row r="81" spans="1:13" s="733" customFormat="1" ht="34.5">
      <c r="A81" s="724">
        <v>75</v>
      </c>
      <c r="B81" s="734">
        <v>3</v>
      </c>
      <c r="C81" s="751" t="s">
        <v>494</v>
      </c>
      <c r="D81" s="736" t="s">
        <v>906</v>
      </c>
      <c r="E81" s="744">
        <v>275000</v>
      </c>
      <c r="F81" s="738"/>
      <c r="G81" s="819" t="s">
        <v>106</v>
      </c>
      <c r="H81" s="820">
        <f t="shared" si="2"/>
        <v>16</v>
      </c>
      <c r="I81" s="738" t="s">
        <v>1742</v>
      </c>
      <c r="J81" s="957" t="str">
        <f>(M81&amp;M1)</f>
        <v>การพัฒนาแหล่งน้ำ (ปรับโครงการจาก 1 เป็น 2)</v>
      </c>
      <c r="K81" s="740"/>
      <c r="L81" s="743">
        <v>16</v>
      </c>
      <c r="M81" s="739" t="s">
        <v>1913</v>
      </c>
    </row>
    <row r="82" spans="1:13" s="733" customFormat="1" ht="23.25">
      <c r="A82" s="724">
        <v>76</v>
      </c>
      <c r="B82" s="734">
        <v>3</v>
      </c>
      <c r="C82" s="735"/>
      <c r="D82" s="736" t="s">
        <v>496</v>
      </c>
      <c r="E82" s="744">
        <v>102000</v>
      </c>
      <c r="F82" s="738"/>
      <c r="G82" s="819"/>
      <c r="H82" s="820" t="str">
        <f t="shared" si="2"/>
        <v/>
      </c>
      <c r="I82" s="738" t="s">
        <v>106</v>
      </c>
      <c r="J82" s="739" t="str">
        <f>M82</f>
        <v>การจัดเลี้ยง</v>
      </c>
      <c r="K82" s="740"/>
      <c r="L82" s="743">
        <v>55</v>
      </c>
      <c r="M82" s="745" t="s">
        <v>497</v>
      </c>
    </row>
    <row r="83" spans="1:13" s="733" customFormat="1" ht="12">
      <c r="A83" s="724">
        <v>77</v>
      </c>
      <c r="B83" s="734">
        <v>3</v>
      </c>
      <c r="C83" s="735"/>
      <c r="D83" s="736" t="s">
        <v>498</v>
      </c>
      <c r="E83" s="744">
        <v>24000</v>
      </c>
      <c r="F83" s="738"/>
      <c r="G83" s="819"/>
      <c r="H83" s="820" t="str">
        <f t="shared" si="2"/>
        <v/>
      </c>
      <c r="I83" s="738" t="s">
        <v>106</v>
      </c>
      <c r="J83" s="739" t="str">
        <f>M83</f>
        <v>การจัดเลี้ยงอาหารกลางวัน</v>
      </c>
      <c r="K83" s="740"/>
      <c r="L83" s="743">
        <v>56</v>
      </c>
      <c r="M83" s="745" t="s">
        <v>1914</v>
      </c>
    </row>
    <row r="84" spans="1:13" s="733" customFormat="1" ht="23.25">
      <c r="A84" s="724">
        <v>78</v>
      </c>
      <c r="B84" s="734">
        <v>3</v>
      </c>
      <c r="C84" s="735"/>
      <c r="D84" s="736" t="s">
        <v>499</v>
      </c>
      <c r="E84" s="744">
        <v>150000</v>
      </c>
      <c r="F84" s="738"/>
      <c r="G84" s="819"/>
      <c r="H84" s="820" t="str">
        <f t="shared" si="2"/>
        <v/>
      </c>
      <c r="I84" s="738" t="s">
        <v>106</v>
      </c>
      <c r="J84" s="957" t="str">
        <f>(M84&amp;M4)</f>
        <v>ภารกิจปกติของหน่วยงาน (ปรับโครงการจาก 2 เป็น 3)</v>
      </c>
      <c r="K84" s="740"/>
      <c r="L84" s="743">
        <v>57</v>
      </c>
      <c r="M84" s="742" t="s">
        <v>228</v>
      </c>
    </row>
    <row r="85" spans="1:13" s="733" customFormat="1" ht="45.75">
      <c r="A85" s="724">
        <v>79</v>
      </c>
      <c r="B85" s="734">
        <v>3</v>
      </c>
      <c r="C85" s="735"/>
      <c r="D85" s="736" t="s">
        <v>500</v>
      </c>
      <c r="E85" s="749">
        <v>20000000</v>
      </c>
      <c r="F85" s="738" t="s">
        <v>106</v>
      </c>
      <c r="G85" s="819"/>
      <c r="H85" s="820" t="str">
        <f t="shared" si="2"/>
        <v/>
      </c>
      <c r="I85" s="738" t="s">
        <v>1742</v>
      </c>
      <c r="J85" s="739" t="str">
        <f>M85</f>
        <v>จัดระเบียบและพัฒนาเมือง</v>
      </c>
      <c r="K85" s="740" t="s">
        <v>106</v>
      </c>
      <c r="L85" s="743"/>
      <c r="M85" s="742" t="s">
        <v>1915</v>
      </c>
    </row>
    <row r="86" spans="1:13" s="733" customFormat="1" ht="45.75">
      <c r="A86" s="724">
        <v>80</v>
      </c>
      <c r="B86" s="734">
        <v>3</v>
      </c>
      <c r="C86" s="735"/>
      <c r="D86" s="736" t="s">
        <v>501</v>
      </c>
      <c r="E86" s="749">
        <v>15687000</v>
      </c>
      <c r="F86" s="738" t="s">
        <v>106</v>
      </c>
      <c r="G86" s="819"/>
      <c r="H86" s="820" t="str">
        <f t="shared" si="2"/>
        <v/>
      </c>
      <c r="I86" s="738" t="s">
        <v>1742</v>
      </c>
      <c r="J86" s="739" t="str">
        <f>M86</f>
        <v>พัฒนาโครงข่ายถนน</v>
      </c>
      <c r="K86" s="740" t="s">
        <v>106</v>
      </c>
      <c r="L86" s="743"/>
      <c r="M86" s="742" t="s">
        <v>1916</v>
      </c>
    </row>
    <row r="87" spans="1:13" s="733" customFormat="1" ht="34.5">
      <c r="A87" s="724">
        <v>81</v>
      </c>
      <c r="B87" s="734">
        <v>3</v>
      </c>
      <c r="C87" s="735"/>
      <c r="D87" s="768" t="s">
        <v>502</v>
      </c>
      <c r="E87" s="675">
        <v>45540000</v>
      </c>
      <c r="F87" s="738"/>
      <c r="G87" s="819" t="s">
        <v>106</v>
      </c>
      <c r="H87" s="820" t="str">
        <f t="shared" si="2"/>
        <v/>
      </c>
      <c r="I87" s="738" t="s">
        <v>1742</v>
      </c>
      <c r="J87" s="957" t="str">
        <f>(M87&amp;M1)</f>
        <v>พัฒนาโครงข่ายถนน (ปรับโครงการจาก 1 เป็น 2)</v>
      </c>
      <c r="K87" s="740"/>
      <c r="L87" s="743">
        <v>58</v>
      </c>
      <c r="M87" s="742" t="s">
        <v>1916</v>
      </c>
    </row>
    <row r="88" spans="1:13" s="767" customFormat="1" ht="23.25">
      <c r="A88" s="724">
        <v>82</v>
      </c>
      <c r="B88" s="759">
        <v>3</v>
      </c>
      <c r="C88" s="760"/>
      <c r="D88" s="787" t="s">
        <v>504</v>
      </c>
      <c r="E88" s="696">
        <v>4011000</v>
      </c>
      <c r="F88" s="763"/>
      <c r="G88" s="826"/>
      <c r="H88" s="827" t="str">
        <f t="shared" si="2"/>
        <v/>
      </c>
      <c r="I88" s="763" t="s">
        <v>106</v>
      </c>
      <c r="J88" s="739" t="str">
        <f>M88</f>
        <v>ขาดรายละเอียดโครงการ</v>
      </c>
      <c r="K88" s="765"/>
      <c r="L88" s="766">
        <v>59</v>
      </c>
      <c r="M88" s="788" t="s">
        <v>862</v>
      </c>
    </row>
    <row r="89" spans="1:13" s="733" customFormat="1" ht="23.25">
      <c r="A89" s="724">
        <v>83</v>
      </c>
      <c r="B89" s="734">
        <v>3</v>
      </c>
      <c r="C89" s="735"/>
      <c r="D89" s="736" t="s">
        <v>505</v>
      </c>
      <c r="E89" s="737">
        <v>2000000</v>
      </c>
      <c r="F89" s="738"/>
      <c r="G89" s="819" t="s">
        <v>106</v>
      </c>
      <c r="H89" s="820">
        <f t="shared" si="2"/>
        <v>15</v>
      </c>
      <c r="I89" s="738" t="s">
        <v>1742</v>
      </c>
      <c r="J89" s="957" t="str">
        <f>(M89&amp;M1)</f>
        <v>แก้ไขปัญหาภัยแล้งและพัฒนาคุณภาพชีวิต(4 หมู่บ้าน) (ปรับโครงการจาก 1 เป็น 2)</v>
      </c>
      <c r="K89" s="740"/>
      <c r="L89" s="743">
        <v>15</v>
      </c>
      <c r="M89" s="739" t="s">
        <v>506</v>
      </c>
    </row>
    <row r="90" spans="1:13" s="733" customFormat="1" ht="23.25">
      <c r="A90" s="724">
        <v>84</v>
      </c>
      <c r="B90" s="734">
        <v>3</v>
      </c>
      <c r="C90" s="735"/>
      <c r="D90" s="736" t="s">
        <v>507</v>
      </c>
      <c r="E90" s="744">
        <v>3365000</v>
      </c>
      <c r="F90" s="738"/>
      <c r="G90" s="819" t="s">
        <v>106</v>
      </c>
      <c r="H90" s="820" t="str">
        <f t="shared" si="2"/>
        <v/>
      </c>
      <c r="I90" s="738" t="s">
        <v>1742</v>
      </c>
      <c r="J90" s="957" t="str">
        <f>(M90&amp;M1)</f>
        <v>เป็นโครงสร้างพื้นฐานและอำนวยความสะดวกการขนส่งสินค้าเกษตร (ปรับโครงการจาก 1 เป็น 2)</v>
      </c>
      <c r="K90" s="740"/>
      <c r="L90" s="743">
        <v>60</v>
      </c>
      <c r="M90" s="739" t="s">
        <v>1123</v>
      </c>
    </row>
    <row r="91" spans="1:13" s="733" customFormat="1" ht="23.25">
      <c r="A91" s="724">
        <v>85</v>
      </c>
      <c r="B91" s="734">
        <v>3</v>
      </c>
      <c r="C91" s="735"/>
      <c r="D91" s="736" t="s">
        <v>508</v>
      </c>
      <c r="E91" s="789">
        <v>1500000</v>
      </c>
      <c r="F91" s="738"/>
      <c r="G91" s="819" t="s">
        <v>106</v>
      </c>
      <c r="H91" s="820">
        <f t="shared" si="2"/>
        <v>20</v>
      </c>
      <c r="I91" s="738" t="s">
        <v>1742</v>
      </c>
      <c r="J91" s="957" t="str">
        <f>(M91&amp;M1)</f>
        <v>เป็นโครงสร้างพื้นฐานและอำนวยความสะดวกการขนส่งสินค้าเกษตร (ปรับโครงการจาก 1 เป็น 2)</v>
      </c>
      <c r="K91" s="740"/>
      <c r="L91" s="743">
        <v>20</v>
      </c>
      <c r="M91" s="739" t="s">
        <v>1123</v>
      </c>
    </row>
    <row r="92" spans="1:13" s="733" customFormat="1" ht="34.5">
      <c r="A92" s="724">
        <v>86</v>
      </c>
      <c r="B92" s="734">
        <v>3</v>
      </c>
      <c r="C92" s="735"/>
      <c r="D92" s="736" t="s">
        <v>509</v>
      </c>
      <c r="E92" s="749">
        <v>4914000</v>
      </c>
      <c r="F92" s="738"/>
      <c r="G92" s="819" t="s">
        <v>106</v>
      </c>
      <c r="H92" s="820" t="str">
        <f t="shared" si="2"/>
        <v/>
      </c>
      <c r="I92" s="738" t="s">
        <v>1742</v>
      </c>
      <c r="J92" s="957" t="str">
        <f t="shared" ref="J92:J101" si="3">(M92&amp;M$1)</f>
        <v>เป็นโครงสร้างพื้นฐานและอำนวยความสะดวกการขนส่งสินค้าเกษตร (ปรับโครงการจาก 1 เป็น 2)</v>
      </c>
      <c r="K92" s="740"/>
      <c r="L92" s="743">
        <v>61</v>
      </c>
      <c r="M92" s="739" t="s">
        <v>1123</v>
      </c>
    </row>
    <row r="93" spans="1:13" s="733" customFormat="1" ht="23.25">
      <c r="A93" s="724">
        <v>87</v>
      </c>
      <c r="B93" s="734">
        <v>3</v>
      </c>
      <c r="C93" s="735"/>
      <c r="D93" s="736" t="s">
        <v>905</v>
      </c>
      <c r="E93" s="744">
        <v>300000</v>
      </c>
      <c r="F93" s="738"/>
      <c r="G93" s="819" t="s">
        <v>106</v>
      </c>
      <c r="H93" s="820" t="str">
        <f t="shared" si="2"/>
        <v/>
      </c>
      <c r="I93" s="738" t="s">
        <v>1742</v>
      </c>
      <c r="J93" s="957" t="str">
        <f t="shared" si="3"/>
        <v>พัฒนาโครงข่ายถนน (ปรับโครงการจาก 1 เป็น 2)</v>
      </c>
      <c r="K93" s="740"/>
      <c r="L93" s="743">
        <v>62</v>
      </c>
      <c r="M93" s="739" t="s">
        <v>1916</v>
      </c>
    </row>
    <row r="94" spans="1:13" s="733" customFormat="1" ht="34.5">
      <c r="A94" s="724">
        <v>88</v>
      </c>
      <c r="B94" s="734">
        <v>3</v>
      </c>
      <c r="C94" s="735"/>
      <c r="D94" s="736" t="s">
        <v>511</v>
      </c>
      <c r="E94" s="744">
        <v>2000000</v>
      </c>
      <c r="F94" s="738"/>
      <c r="G94" s="819" t="s">
        <v>106</v>
      </c>
      <c r="H94" s="820" t="str">
        <f t="shared" si="2"/>
        <v/>
      </c>
      <c r="I94" s="738" t="s">
        <v>1742</v>
      </c>
      <c r="J94" s="957" t="str">
        <f t="shared" si="3"/>
        <v>เป็นโครงสร้างพื้นฐานและอำนวยความสะดวกการขนส่งสินค้าเกษตร(ผู้ได้รับประโยชน์ 6 ตำบล) (ปรับโครงการจาก 1 เป็น 2)</v>
      </c>
      <c r="K94" s="740"/>
      <c r="L94" s="743">
        <v>63</v>
      </c>
      <c r="M94" s="739" t="s">
        <v>512</v>
      </c>
    </row>
    <row r="95" spans="1:13" s="733" customFormat="1" ht="23.25">
      <c r="A95" s="724">
        <v>89</v>
      </c>
      <c r="B95" s="734">
        <v>3</v>
      </c>
      <c r="C95" s="735"/>
      <c r="D95" s="736" t="s">
        <v>904</v>
      </c>
      <c r="E95" s="744">
        <v>250000</v>
      </c>
      <c r="F95" s="738"/>
      <c r="G95" s="819" t="s">
        <v>106</v>
      </c>
      <c r="H95" s="820" t="str">
        <f t="shared" si="2"/>
        <v/>
      </c>
      <c r="I95" s="738" t="s">
        <v>1742</v>
      </c>
      <c r="J95" s="957" t="str">
        <f t="shared" si="3"/>
        <v>พัฒนาโครงข่ายถนน (ปรับโครงการจาก 1 เป็น 2)</v>
      </c>
      <c r="K95" s="740"/>
      <c r="L95" s="743">
        <v>64</v>
      </c>
      <c r="M95" s="739" t="s">
        <v>1916</v>
      </c>
    </row>
    <row r="96" spans="1:13" s="733" customFormat="1" ht="23.25">
      <c r="A96" s="724">
        <v>90</v>
      </c>
      <c r="B96" s="734">
        <v>3</v>
      </c>
      <c r="C96" s="735"/>
      <c r="D96" s="746" t="s">
        <v>514</v>
      </c>
      <c r="E96" s="744">
        <v>16100000</v>
      </c>
      <c r="F96" s="738"/>
      <c r="G96" s="819" t="s">
        <v>106</v>
      </c>
      <c r="H96" s="820" t="str">
        <f t="shared" si="2"/>
        <v/>
      </c>
      <c r="I96" s="738" t="s">
        <v>1742</v>
      </c>
      <c r="J96" s="957" t="str">
        <f t="shared" si="3"/>
        <v>เป็นโครงสร้างพื้นฐานและอำนวยความสะดวกการขนส่งสินค้าเกษตร (ปรับโครงการจาก 1 เป็น 2)</v>
      </c>
      <c r="K96" s="740"/>
      <c r="L96" s="743">
        <v>65</v>
      </c>
      <c r="M96" s="739" t="s">
        <v>1123</v>
      </c>
    </row>
    <row r="97" spans="1:14" s="733" customFormat="1" ht="23.25">
      <c r="A97" s="724">
        <v>91</v>
      </c>
      <c r="B97" s="734">
        <v>3</v>
      </c>
      <c r="C97" s="735"/>
      <c r="D97" s="768" t="s">
        <v>1514</v>
      </c>
      <c r="E97" s="675">
        <v>2649000</v>
      </c>
      <c r="F97" s="738"/>
      <c r="G97" s="819" t="s">
        <v>106</v>
      </c>
      <c r="H97" s="820" t="str">
        <f t="shared" si="2"/>
        <v/>
      </c>
      <c r="I97" s="738" t="s">
        <v>1742</v>
      </c>
      <c r="J97" s="957" t="str">
        <f t="shared" si="3"/>
        <v>เป็นโครงสร้างพื้นฐานและอำนวยความสะดวกการขนส่งสินค้าเกษตร (ปรับโครงการจาก 1 เป็น 2)</v>
      </c>
      <c r="K97" s="740"/>
      <c r="L97" s="743">
        <v>66</v>
      </c>
      <c r="M97" s="739" t="s">
        <v>1123</v>
      </c>
    </row>
    <row r="98" spans="1:14" s="733" customFormat="1" ht="34.5">
      <c r="A98" s="724">
        <v>92</v>
      </c>
      <c r="B98" s="734">
        <v>3</v>
      </c>
      <c r="C98" s="735"/>
      <c r="D98" s="768" t="s">
        <v>1515</v>
      </c>
      <c r="E98" s="675">
        <v>1286000</v>
      </c>
      <c r="F98" s="738"/>
      <c r="G98" s="819" t="s">
        <v>106</v>
      </c>
      <c r="H98" s="820" t="str">
        <f t="shared" si="2"/>
        <v/>
      </c>
      <c r="I98" s="738" t="s">
        <v>1742</v>
      </c>
      <c r="J98" s="957" t="str">
        <f t="shared" si="3"/>
        <v>เป็นโครงสร้างพื้นฐานและอำนวยความสะดวกการขนส่งสินค้าเกษตร(ไม่ควรระบุชื่อเจ้าของบ้านในการขอโครงการ) (ปรับโครงการจาก 1 เป็น 2)</v>
      </c>
      <c r="K98" s="740"/>
      <c r="L98" s="743">
        <v>67</v>
      </c>
      <c r="M98" s="739" t="s">
        <v>1516</v>
      </c>
    </row>
    <row r="99" spans="1:14" s="733" customFormat="1" ht="45.75">
      <c r="A99" s="724">
        <v>93</v>
      </c>
      <c r="B99" s="734">
        <v>3</v>
      </c>
      <c r="C99" s="735"/>
      <c r="D99" s="768" t="s">
        <v>1147</v>
      </c>
      <c r="E99" s="675">
        <v>10829000</v>
      </c>
      <c r="F99" s="738"/>
      <c r="G99" s="819" t="s">
        <v>106</v>
      </c>
      <c r="H99" s="820" t="str">
        <f t="shared" si="2"/>
        <v/>
      </c>
      <c r="I99" s="738" t="s">
        <v>1742</v>
      </c>
      <c r="J99" s="957" t="str">
        <f t="shared" si="3"/>
        <v>เป็นโครงสร้างพื้นฐานและอำนวยความสะดวกการขนส่งสินค้าเกษตร (ปรับโครงการจาก 1 เป็น 2)</v>
      </c>
      <c r="K99" s="740"/>
      <c r="L99" s="743">
        <v>68</v>
      </c>
      <c r="M99" s="739" t="s">
        <v>1123</v>
      </c>
    </row>
    <row r="100" spans="1:14" s="733" customFormat="1" ht="45.75">
      <c r="A100" s="724">
        <v>94</v>
      </c>
      <c r="B100" s="734">
        <v>3</v>
      </c>
      <c r="C100" s="735"/>
      <c r="D100" s="768" t="s">
        <v>1148</v>
      </c>
      <c r="E100" s="675">
        <v>7220000</v>
      </c>
      <c r="F100" s="738"/>
      <c r="G100" s="819" t="s">
        <v>106</v>
      </c>
      <c r="H100" s="820" t="str">
        <f t="shared" si="2"/>
        <v/>
      </c>
      <c r="I100" s="738" t="s">
        <v>1742</v>
      </c>
      <c r="J100" s="957" t="str">
        <f t="shared" si="3"/>
        <v>เป็นโครงสร้างพื้นฐานและอำนวยความสะดวกการขนส่งสินค้าเกษตร (ปรับโครงการจาก 1 เป็น 2)</v>
      </c>
      <c r="K100" s="740"/>
      <c r="L100" s="743">
        <v>69</v>
      </c>
      <c r="M100" s="739" t="s">
        <v>1123</v>
      </c>
    </row>
    <row r="101" spans="1:14" s="733" customFormat="1" ht="45.75">
      <c r="A101" s="724">
        <v>95</v>
      </c>
      <c r="B101" s="734">
        <v>3</v>
      </c>
      <c r="C101" s="735"/>
      <c r="D101" s="768" t="s">
        <v>1149</v>
      </c>
      <c r="E101" s="675">
        <v>11960000</v>
      </c>
      <c r="F101" s="738"/>
      <c r="G101" s="819" t="s">
        <v>106</v>
      </c>
      <c r="H101" s="820" t="str">
        <f t="shared" si="2"/>
        <v/>
      </c>
      <c r="I101" s="738" t="s">
        <v>1742</v>
      </c>
      <c r="J101" s="957" t="str">
        <f t="shared" si="3"/>
        <v>เป็นโครงสร้างพื้นฐานและอำนวยความสะดวกการขนส่งของประชาชน (ปรับโครงการจาก 1 เป็น 2)</v>
      </c>
      <c r="K101" s="740"/>
      <c r="L101" s="743">
        <v>143</v>
      </c>
      <c r="M101" s="739" t="s">
        <v>1150</v>
      </c>
    </row>
    <row r="102" spans="1:14" s="733" customFormat="1" ht="34.5">
      <c r="A102" s="724">
        <v>96</v>
      </c>
      <c r="B102" s="734">
        <v>3</v>
      </c>
      <c r="C102" s="735"/>
      <c r="D102" s="768" t="s">
        <v>1151</v>
      </c>
      <c r="E102" s="675">
        <v>13800000</v>
      </c>
      <c r="F102" s="738" t="s">
        <v>106</v>
      </c>
      <c r="G102" s="819"/>
      <c r="H102" s="820" t="str">
        <f t="shared" si="2"/>
        <v/>
      </c>
      <c r="I102" s="738" t="s">
        <v>1742</v>
      </c>
      <c r="J102" s="739" t="str">
        <f>M102</f>
        <v>เป็นโครงสร้างพื้นฐานและอำนวยความสะดวกการขนส่งของประชาชน</v>
      </c>
      <c r="K102" s="740" t="s">
        <v>106</v>
      </c>
      <c r="L102" s="743"/>
      <c r="M102" s="739" t="s">
        <v>1150</v>
      </c>
    </row>
    <row r="103" spans="1:14" s="970" customFormat="1" ht="51" customHeight="1">
      <c r="A103" s="961">
        <v>97</v>
      </c>
      <c r="B103" s="734">
        <v>3</v>
      </c>
      <c r="C103" s="962"/>
      <c r="D103" s="963" t="s">
        <v>1152</v>
      </c>
      <c r="E103" s="964">
        <v>18538000</v>
      </c>
      <c r="F103" s="965" t="s">
        <v>106</v>
      </c>
      <c r="G103" s="966"/>
      <c r="H103" s="967" t="str">
        <f t="shared" si="2"/>
        <v/>
      </c>
      <c r="I103" s="965" t="s">
        <v>1742</v>
      </c>
      <c r="J103" s="968" t="str">
        <f>M103</f>
        <v>เป็นโครงสร้างพื้นฐานและอำนวยความสะดวกการขนส่งผลผลิตทางการเกษตร (ปรับลดวงเงินจากเดิม 22,540,000 เป็น 18,538,000)</v>
      </c>
      <c r="K103" s="965" t="s">
        <v>106</v>
      </c>
      <c r="L103" s="969"/>
      <c r="M103" s="968" t="str">
        <f>("เป็นโครงสร้างพื้นฐานและอำนวยความสะดวกการขนส่งผลผลิตทางการเกษตร"&amp;N103)</f>
        <v>เป็นโครงสร้างพื้นฐานและอำนวยความสะดวกการขนส่งผลผลิตทางการเกษตร (ปรับลดวงเงินจากเดิม 22,540,000 เป็น 18,538,000)</v>
      </c>
      <c r="N103" s="960" t="s">
        <v>524</v>
      </c>
    </row>
    <row r="104" spans="1:14" s="733" customFormat="1" ht="34.5">
      <c r="A104" s="724">
        <v>98</v>
      </c>
      <c r="B104" s="734">
        <v>3</v>
      </c>
      <c r="C104" s="735"/>
      <c r="D104" s="768" t="s">
        <v>1153</v>
      </c>
      <c r="E104" s="675">
        <v>10580000</v>
      </c>
      <c r="F104" s="738"/>
      <c r="G104" s="819" t="s">
        <v>106</v>
      </c>
      <c r="H104" s="820" t="str">
        <f t="shared" si="2"/>
        <v/>
      </c>
      <c r="I104" s="738" t="s">
        <v>1742</v>
      </c>
      <c r="J104" s="957" t="str">
        <f>(M104&amp;M1)</f>
        <v>เป็นโครงสร้างพื้นฐานและอำนวยความสะดวกการขนส่งสินค้าเกษตร (ปรับโครงการจาก 1 เป็น 2)</v>
      </c>
      <c r="K104" s="740"/>
      <c r="L104" s="743">
        <v>70</v>
      </c>
      <c r="M104" s="739" t="s">
        <v>1123</v>
      </c>
    </row>
    <row r="105" spans="1:14" s="733" customFormat="1" ht="34.5">
      <c r="A105" s="724">
        <v>99</v>
      </c>
      <c r="B105" s="734">
        <v>3</v>
      </c>
      <c r="C105" s="735"/>
      <c r="D105" s="768" t="s">
        <v>1154</v>
      </c>
      <c r="E105" s="675">
        <v>7705000</v>
      </c>
      <c r="F105" s="738" t="s">
        <v>106</v>
      </c>
      <c r="G105" s="819"/>
      <c r="H105" s="820" t="str">
        <f t="shared" si="2"/>
        <v/>
      </c>
      <c r="I105" s="738" t="s">
        <v>1742</v>
      </c>
      <c r="J105" s="739"/>
      <c r="K105" s="740" t="s">
        <v>106</v>
      </c>
      <c r="L105" s="743"/>
      <c r="M105" s="739" t="s">
        <v>929</v>
      </c>
    </row>
    <row r="106" spans="1:14" s="733" customFormat="1" ht="34.5">
      <c r="A106" s="724">
        <v>100</v>
      </c>
      <c r="B106" s="734">
        <v>3</v>
      </c>
      <c r="C106" s="735"/>
      <c r="D106" s="768" t="s">
        <v>1155</v>
      </c>
      <c r="E106" s="675">
        <v>6578000</v>
      </c>
      <c r="F106" s="738"/>
      <c r="G106" s="819" t="s">
        <v>106</v>
      </c>
      <c r="H106" s="820" t="str">
        <f t="shared" si="2"/>
        <v/>
      </c>
      <c r="I106" s="738" t="s">
        <v>1742</v>
      </c>
      <c r="J106" s="957" t="str">
        <f>(M106&amp;M1)</f>
        <v>เป็นโครงสร้างพื้นฐานและอำนวยความสะดวกการขนส่งผลผลิตทางการเกษตร (ปรับโครงการจาก 1 เป็น 2)</v>
      </c>
      <c r="K106" s="740"/>
      <c r="L106" s="743">
        <v>144</v>
      </c>
      <c r="M106" s="739" t="s">
        <v>929</v>
      </c>
    </row>
    <row r="107" spans="1:14" s="733" customFormat="1" ht="23.25">
      <c r="A107" s="724">
        <v>101</v>
      </c>
      <c r="B107" s="734">
        <v>3</v>
      </c>
      <c r="C107" s="790"/>
      <c r="D107" s="768" t="s">
        <v>1156</v>
      </c>
      <c r="E107" s="675">
        <v>6900000</v>
      </c>
      <c r="F107" s="738" t="s">
        <v>106</v>
      </c>
      <c r="G107" s="819"/>
      <c r="H107" s="820" t="str">
        <f t="shared" si="2"/>
        <v/>
      </c>
      <c r="I107" s="738" t="s">
        <v>1742</v>
      </c>
      <c r="J107" s="739" t="str">
        <f>M107</f>
        <v>เป็นโครงสร้างพื้นฐานและอำนวยความสะดวกการขนส่งผลผลิตทางการเกษตร</v>
      </c>
      <c r="K107" s="740" t="s">
        <v>106</v>
      </c>
      <c r="L107" s="743"/>
      <c r="M107" s="739" t="s">
        <v>929</v>
      </c>
    </row>
    <row r="108" spans="1:14" s="733" customFormat="1" ht="23.25">
      <c r="A108" s="724">
        <v>102</v>
      </c>
      <c r="B108" s="734">
        <v>3</v>
      </c>
      <c r="C108" s="790"/>
      <c r="D108" s="736" t="s">
        <v>1388</v>
      </c>
      <c r="E108" s="744">
        <v>190000</v>
      </c>
      <c r="F108" s="738"/>
      <c r="G108" s="819" t="s">
        <v>106</v>
      </c>
      <c r="H108" s="820">
        <f t="shared" si="2"/>
        <v>17</v>
      </c>
      <c r="I108" s="738" t="s">
        <v>1742</v>
      </c>
      <c r="J108" s="739" t="str">
        <f>M108</f>
        <v>ภารกิจปกติของหน่วยงาน</v>
      </c>
      <c r="K108" s="740"/>
      <c r="L108" s="743">
        <v>17</v>
      </c>
      <c r="M108" s="742" t="s">
        <v>228</v>
      </c>
    </row>
    <row r="109" spans="1:14" s="733" customFormat="1" ht="23.25">
      <c r="A109" s="724">
        <v>103</v>
      </c>
      <c r="B109" s="734">
        <v>3</v>
      </c>
      <c r="C109" s="790"/>
      <c r="D109" s="736" t="s">
        <v>1389</v>
      </c>
      <c r="E109" s="744">
        <v>420000</v>
      </c>
      <c r="F109" s="738"/>
      <c r="G109" s="819"/>
      <c r="H109" s="820" t="str">
        <f t="shared" si="2"/>
        <v/>
      </c>
      <c r="I109" s="738" t="s">
        <v>106</v>
      </c>
      <c r="J109" s="957" t="str">
        <f>(M109&amp;M4)</f>
        <v>ภารกิจปกติของหน่วยงาน (ปรับโครงการจาก 2 เป็น 3)</v>
      </c>
      <c r="K109" s="740"/>
      <c r="L109" s="743">
        <v>71</v>
      </c>
      <c r="M109" s="742" t="s">
        <v>228</v>
      </c>
    </row>
    <row r="110" spans="1:14" s="733" customFormat="1" ht="23.25">
      <c r="A110" s="724">
        <v>104</v>
      </c>
      <c r="B110" s="734">
        <v>3</v>
      </c>
      <c r="C110" s="790"/>
      <c r="D110" s="736" t="s">
        <v>1390</v>
      </c>
      <c r="E110" s="744">
        <v>210000</v>
      </c>
      <c r="F110" s="738"/>
      <c r="G110" s="819"/>
      <c r="H110" s="820" t="str">
        <f t="shared" si="2"/>
        <v/>
      </c>
      <c r="I110" s="738" t="s">
        <v>106</v>
      </c>
      <c r="J110" s="957" t="str">
        <f>(M110&amp;M4)</f>
        <v>ภารกิจปกติของหน่วยงาน (ปรับโครงการจาก 2 เป็น 3)</v>
      </c>
      <c r="K110" s="740"/>
      <c r="L110" s="743">
        <v>72</v>
      </c>
      <c r="M110" s="742" t="s">
        <v>228</v>
      </c>
    </row>
    <row r="111" spans="1:14" s="733" customFormat="1" ht="23.25">
      <c r="A111" s="724">
        <v>105</v>
      </c>
      <c r="B111" s="734">
        <v>3</v>
      </c>
      <c r="C111" s="790"/>
      <c r="D111" s="736" t="s">
        <v>1390</v>
      </c>
      <c r="E111" s="744">
        <v>210000</v>
      </c>
      <c r="F111" s="738"/>
      <c r="G111" s="819"/>
      <c r="H111" s="820" t="str">
        <f t="shared" si="2"/>
        <v/>
      </c>
      <c r="I111" s="738" t="s">
        <v>106</v>
      </c>
      <c r="J111" s="957" t="str">
        <f>(M111&amp;M4)</f>
        <v>ภารกิจปกติของหน่วยงาน (ปรับโครงการจาก 2 เป็น 3)</v>
      </c>
      <c r="K111" s="740"/>
      <c r="L111" s="743">
        <v>73</v>
      </c>
      <c r="M111" s="742" t="s">
        <v>228</v>
      </c>
    </row>
    <row r="112" spans="1:14" s="733" customFormat="1" ht="23.25">
      <c r="A112" s="724">
        <v>106</v>
      </c>
      <c r="B112" s="734">
        <v>3</v>
      </c>
      <c r="C112" s="790"/>
      <c r="D112" s="736" t="s">
        <v>1390</v>
      </c>
      <c r="E112" s="744">
        <v>210000</v>
      </c>
      <c r="F112" s="738"/>
      <c r="G112" s="819"/>
      <c r="H112" s="820" t="str">
        <f t="shared" si="2"/>
        <v/>
      </c>
      <c r="I112" s="738" t="s">
        <v>106</v>
      </c>
      <c r="J112" s="957" t="str">
        <f>(M112&amp;M4)</f>
        <v>ภารกิจปกติของหน่วยงาน (ปรับโครงการจาก 2 เป็น 3)</v>
      </c>
      <c r="K112" s="740"/>
      <c r="L112" s="743">
        <v>74</v>
      </c>
      <c r="M112" s="742" t="s">
        <v>228</v>
      </c>
    </row>
    <row r="113" spans="1:13" s="733" customFormat="1" ht="23.25">
      <c r="A113" s="724">
        <v>107</v>
      </c>
      <c r="B113" s="734">
        <v>3</v>
      </c>
      <c r="C113" s="790"/>
      <c r="D113" s="736" t="s">
        <v>1390</v>
      </c>
      <c r="E113" s="744">
        <v>210000</v>
      </c>
      <c r="F113" s="738"/>
      <c r="G113" s="819"/>
      <c r="H113" s="820" t="str">
        <f t="shared" si="2"/>
        <v/>
      </c>
      <c r="I113" s="738" t="s">
        <v>106</v>
      </c>
      <c r="J113" s="957" t="str">
        <f>(M113&amp;M4)</f>
        <v>ภารกิจปกติของหน่วยงาน (ปรับโครงการจาก 2 เป็น 3)</v>
      </c>
      <c r="K113" s="740"/>
      <c r="L113" s="743">
        <v>75</v>
      </c>
      <c r="M113" s="742" t="s">
        <v>228</v>
      </c>
    </row>
    <row r="114" spans="1:13" s="733" customFormat="1" ht="34.5">
      <c r="A114" s="724">
        <v>108</v>
      </c>
      <c r="B114" s="734">
        <v>3</v>
      </c>
      <c r="C114" s="790"/>
      <c r="D114" s="736" t="s">
        <v>1391</v>
      </c>
      <c r="E114" s="744">
        <v>125750</v>
      </c>
      <c r="F114" s="738"/>
      <c r="G114" s="819" t="s">
        <v>106</v>
      </c>
      <c r="H114" s="820">
        <f t="shared" si="2"/>
        <v>19</v>
      </c>
      <c r="I114" s="738" t="s">
        <v>1742</v>
      </c>
      <c r="J114" s="957" t="str">
        <f>(M114&amp;M1)</f>
        <v>ภารกิจปกติของหน่วยงาน (ปรับโครงการจาก 1 เป็น 2)</v>
      </c>
      <c r="K114" s="740"/>
      <c r="L114" s="743">
        <v>19</v>
      </c>
      <c r="M114" s="742" t="s">
        <v>228</v>
      </c>
    </row>
    <row r="115" spans="1:13" s="733" customFormat="1" ht="23.25">
      <c r="A115" s="724">
        <v>109</v>
      </c>
      <c r="B115" s="734">
        <v>3</v>
      </c>
      <c r="C115" s="790"/>
      <c r="D115" s="736" t="s">
        <v>1392</v>
      </c>
      <c r="E115" s="744">
        <v>3000000</v>
      </c>
      <c r="F115" s="738" t="s">
        <v>106</v>
      </c>
      <c r="G115" s="819"/>
      <c r="H115" s="820" t="str">
        <f t="shared" si="2"/>
        <v/>
      </c>
      <c r="I115" s="738" t="s">
        <v>1742</v>
      </c>
      <c r="J115" s="957" t="str">
        <f>(M115&amp;M3)</f>
        <v>ภารกิจปกติของหน่วยงาน (ปรับโครงการจาก 2 เป็น 1)</v>
      </c>
      <c r="K115" s="740" t="s">
        <v>106</v>
      </c>
      <c r="L115" s="743"/>
      <c r="M115" s="742" t="s">
        <v>228</v>
      </c>
    </row>
    <row r="116" spans="1:13" s="733" customFormat="1" ht="23.25">
      <c r="A116" s="724">
        <v>110</v>
      </c>
      <c r="B116" s="734">
        <v>3</v>
      </c>
      <c r="C116" s="790"/>
      <c r="D116" s="736" t="s">
        <v>1393</v>
      </c>
      <c r="E116" s="744">
        <v>2000000</v>
      </c>
      <c r="F116" s="738" t="s">
        <v>106</v>
      </c>
      <c r="G116" s="819"/>
      <c r="H116" s="820" t="str">
        <f t="shared" si="2"/>
        <v/>
      </c>
      <c r="I116" s="738" t="s">
        <v>1742</v>
      </c>
      <c r="J116" s="957" t="str">
        <f>(M116&amp;M3)</f>
        <v>ภารกิจปกติของหน่วยงาน (ปรับโครงการจาก 2 เป็น 1)</v>
      </c>
      <c r="K116" s="740" t="s">
        <v>106</v>
      </c>
      <c r="L116" s="743"/>
      <c r="M116" s="742" t="s">
        <v>228</v>
      </c>
    </row>
    <row r="117" spans="1:13" s="733" customFormat="1" ht="12">
      <c r="A117" s="724">
        <v>111</v>
      </c>
      <c r="B117" s="734">
        <v>3</v>
      </c>
      <c r="C117" s="790"/>
      <c r="D117" s="736" t="s">
        <v>1394</v>
      </c>
      <c r="E117" s="744">
        <v>656000</v>
      </c>
      <c r="F117" s="738"/>
      <c r="G117" s="819"/>
      <c r="H117" s="820" t="str">
        <f t="shared" si="2"/>
        <v/>
      </c>
      <c r="I117" s="738" t="s">
        <v>106</v>
      </c>
      <c r="J117" s="739" t="str">
        <f t="shared" ref="J117:J122" si="4">M117</f>
        <v>จัดซื้อครุภัณฑ์</v>
      </c>
      <c r="K117" s="740"/>
      <c r="L117" s="743">
        <v>76</v>
      </c>
      <c r="M117" s="745" t="s">
        <v>863</v>
      </c>
    </row>
    <row r="118" spans="1:13" s="733" customFormat="1" ht="34.5">
      <c r="A118" s="724">
        <v>112</v>
      </c>
      <c r="B118" s="734">
        <v>3</v>
      </c>
      <c r="C118" s="790"/>
      <c r="D118" s="785" t="s">
        <v>1395</v>
      </c>
      <c r="E118" s="744">
        <v>495200</v>
      </c>
      <c r="F118" s="738"/>
      <c r="G118" s="819"/>
      <c r="H118" s="820" t="str">
        <f t="shared" si="2"/>
        <v/>
      </c>
      <c r="I118" s="738" t="s">
        <v>106</v>
      </c>
      <c r="J118" s="739" t="str">
        <f t="shared" si="4"/>
        <v>โครงการอบรม</v>
      </c>
      <c r="K118" s="740"/>
      <c r="L118" s="743">
        <v>77</v>
      </c>
      <c r="M118" s="745" t="s">
        <v>1246</v>
      </c>
    </row>
    <row r="119" spans="1:13" s="733" customFormat="1" ht="23.25">
      <c r="A119" s="724">
        <v>113</v>
      </c>
      <c r="B119" s="734">
        <v>3</v>
      </c>
      <c r="C119" s="790"/>
      <c r="D119" s="736" t="s">
        <v>1396</v>
      </c>
      <c r="E119" s="744">
        <v>360000</v>
      </c>
      <c r="F119" s="738"/>
      <c r="G119" s="819"/>
      <c r="H119" s="820" t="str">
        <f t="shared" si="2"/>
        <v/>
      </c>
      <c r="I119" s="738" t="s">
        <v>106</v>
      </c>
      <c r="J119" s="739" t="str">
        <f t="shared" si="4"/>
        <v>โครงการอบรม</v>
      </c>
      <c r="K119" s="740"/>
      <c r="L119" s="743">
        <v>78</v>
      </c>
      <c r="M119" s="745" t="s">
        <v>1246</v>
      </c>
    </row>
    <row r="120" spans="1:13" s="733" customFormat="1" ht="23.25">
      <c r="A120" s="724">
        <v>114</v>
      </c>
      <c r="B120" s="734">
        <v>3</v>
      </c>
      <c r="C120" s="790"/>
      <c r="D120" s="736" t="s">
        <v>1396</v>
      </c>
      <c r="E120" s="744">
        <v>360000</v>
      </c>
      <c r="F120" s="738"/>
      <c r="G120" s="819"/>
      <c r="H120" s="820" t="str">
        <f t="shared" si="2"/>
        <v/>
      </c>
      <c r="I120" s="738" t="s">
        <v>106</v>
      </c>
      <c r="J120" s="739" t="str">
        <f t="shared" si="4"/>
        <v>โครงการอบรม</v>
      </c>
      <c r="K120" s="740"/>
      <c r="L120" s="743">
        <v>79</v>
      </c>
      <c r="M120" s="745" t="s">
        <v>1246</v>
      </c>
    </row>
    <row r="121" spans="1:13" s="733" customFormat="1" ht="23.25">
      <c r="A121" s="724">
        <v>115</v>
      </c>
      <c r="B121" s="734">
        <v>3</v>
      </c>
      <c r="C121" s="790"/>
      <c r="D121" s="736" t="s">
        <v>1396</v>
      </c>
      <c r="E121" s="744">
        <v>360000</v>
      </c>
      <c r="F121" s="738"/>
      <c r="G121" s="819"/>
      <c r="H121" s="820" t="str">
        <f t="shared" si="2"/>
        <v/>
      </c>
      <c r="I121" s="738" t="s">
        <v>106</v>
      </c>
      <c r="J121" s="739" t="str">
        <f t="shared" si="4"/>
        <v>โครงการอบรม</v>
      </c>
      <c r="K121" s="740"/>
      <c r="L121" s="743">
        <v>80</v>
      </c>
      <c r="M121" s="745" t="s">
        <v>1246</v>
      </c>
    </row>
    <row r="122" spans="1:13" s="733" customFormat="1" ht="23.25">
      <c r="A122" s="724">
        <v>116</v>
      </c>
      <c r="B122" s="734">
        <v>3</v>
      </c>
      <c r="C122" s="790"/>
      <c r="D122" s="736" t="s">
        <v>1396</v>
      </c>
      <c r="E122" s="744">
        <v>360000</v>
      </c>
      <c r="F122" s="738"/>
      <c r="G122" s="819"/>
      <c r="H122" s="820" t="str">
        <f t="shared" si="2"/>
        <v/>
      </c>
      <c r="I122" s="738" t="s">
        <v>106</v>
      </c>
      <c r="J122" s="739" t="str">
        <f t="shared" si="4"/>
        <v>โครงการอบรม</v>
      </c>
      <c r="K122" s="740"/>
      <c r="L122" s="743">
        <v>81</v>
      </c>
      <c r="M122" s="745" t="s">
        <v>1246</v>
      </c>
    </row>
    <row r="123" spans="1:13" s="733" customFormat="1" ht="23.25">
      <c r="A123" s="724">
        <v>117</v>
      </c>
      <c r="B123" s="734">
        <v>3</v>
      </c>
      <c r="C123" s="790"/>
      <c r="D123" s="736" t="s">
        <v>1397</v>
      </c>
      <c r="E123" s="744">
        <v>100000</v>
      </c>
      <c r="F123" s="738"/>
      <c r="G123" s="819"/>
      <c r="H123" s="820" t="str">
        <f t="shared" si="2"/>
        <v/>
      </c>
      <c r="I123" s="738" t="s">
        <v>106</v>
      </c>
      <c r="J123" s="957" t="str">
        <f>(M123&amp;M4)</f>
        <v>ภารกิจปกติของหน่วยงาน (ปรับโครงการจาก 2 เป็น 3)</v>
      </c>
      <c r="K123" s="740"/>
      <c r="L123" s="743">
        <v>82</v>
      </c>
      <c r="M123" s="742" t="s">
        <v>228</v>
      </c>
    </row>
    <row r="124" spans="1:13" s="733" customFormat="1" ht="23.25">
      <c r="A124" s="724">
        <v>118</v>
      </c>
      <c r="B124" s="734">
        <v>3</v>
      </c>
      <c r="C124" s="790"/>
      <c r="D124" s="736" t="s">
        <v>1398</v>
      </c>
      <c r="E124" s="744">
        <v>745700</v>
      </c>
      <c r="F124" s="738"/>
      <c r="G124" s="819" t="s">
        <v>106</v>
      </c>
      <c r="H124" s="820">
        <f t="shared" si="2"/>
        <v>21</v>
      </c>
      <c r="I124" s="738"/>
      <c r="J124" s="957" t="str">
        <f>(M124&amp;M6)</f>
        <v>โครงการอบรม (ปรับจากโครงการไม่สอดคล้อง ฯ เป็น 2)</v>
      </c>
      <c r="K124" s="740"/>
      <c r="L124" s="743">
        <v>21</v>
      </c>
      <c r="M124" s="745" t="s">
        <v>1246</v>
      </c>
    </row>
    <row r="125" spans="1:13" s="767" customFormat="1" ht="34.5">
      <c r="A125" s="724">
        <v>119</v>
      </c>
      <c r="B125" s="759">
        <v>3</v>
      </c>
      <c r="C125" s="791"/>
      <c r="D125" s="761" t="s">
        <v>1399</v>
      </c>
      <c r="E125" s="762">
        <v>920000</v>
      </c>
      <c r="F125" s="763" t="s">
        <v>106</v>
      </c>
      <c r="G125" s="828"/>
      <c r="H125" s="823" t="str">
        <f t="shared" si="2"/>
        <v/>
      </c>
      <c r="I125" s="764"/>
      <c r="J125" s="957" t="str">
        <f>(M125&amp;M3)</f>
        <v>ภารกิจปกติของหน่วยงาน จัดซื้อครุภัณฑ์ (เครื่องตรวจสารยาเสพติด) (ปรับโครงการจาก 2 เป็น 1)</v>
      </c>
      <c r="K125" s="765" t="s">
        <v>106</v>
      </c>
      <c r="L125" s="766"/>
      <c r="M125" s="792" t="s">
        <v>1557</v>
      </c>
    </row>
    <row r="126" spans="1:13" s="733" customFormat="1" ht="23.25">
      <c r="A126" s="724">
        <v>120</v>
      </c>
      <c r="B126" s="734">
        <v>3</v>
      </c>
      <c r="C126" s="790"/>
      <c r="D126" s="736" t="s">
        <v>1400</v>
      </c>
      <c r="E126" s="744">
        <v>750000</v>
      </c>
      <c r="F126" s="738" t="s">
        <v>106</v>
      </c>
      <c r="G126" s="819"/>
      <c r="H126" s="820" t="str">
        <f t="shared" si="2"/>
        <v/>
      </c>
      <c r="I126" s="738" t="s">
        <v>1742</v>
      </c>
      <c r="J126" s="957" t="str">
        <f>(M126&amp;M$3)</f>
        <v>ภารกิจปกติของหน่วยงาน  (ปรับโครงการจาก 2 เป็น 1)</v>
      </c>
      <c r="K126" s="740" t="s">
        <v>106</v>
      </c>
      <c r="L126" s="743"/>
      <c r="M126" s="742" t="s">
        <v>227</v>
      </c>
    </row>
    <row r="127" spans="1:13" s="733" customFormat="1" ht="23.25">
      <c r="A127" s="724">
        <v>121</v>
      </c>
      <c r="B127" s="734">
        <v>3</v>
      </c>
      <c r="C127" s="790"/>
      <c r="D127" s="736" t="s">
        <v>1400</v>
      </c>
      <c r="E127" s="744">
        <v>696000</v>
      </c>
      <c r="F127" s="738" t="s">
        <v>106</v>
      </c>
      <c r="G127" s="819"/>
      <c r="H127" s="820" t="str">
        <f t="shared" si="2"/>
        <v/>
      </c>
      <c r="I127" s="738" t="s">
        <v>1742</v>
      </c>
      <c r="J127" s="957" t="str">
        <f>(M127&amp;M$3)</f>
        <v>ภารกิจปกติของหน่วยงาน  (ปรับโครงการจาก 2 เป็น 1)</v>
      </c>
      <c r="K127" s="740" t="s">
        <v>106</v>
      </c>
      <c r="L127" s="743"/>
      <c r="M127" s="742" t="s">
        <v>227</v>
      </c>
    </row>
    <row r="128" spans="1:13" s="733" customFormat="1" ht="23.25">
      <c r="A128" s="724">
        <v>122</v>
      </c>
      <c r="B128" s="734">
        <v>3</v>
      </c>
      <c r="C128" s="790"/>
      <c r="D128" s="736" t="s">
        <v>1400</v>
      </c>
      <c r="E128" s="744">
        <v>696000</v>
      </c>
      <c r="F128" s="738" t="s">
        <v>106</v>
      </c>
      <c r="G128" s="819"/>
      <c r="H128" s="820" t="str">
        <f t="shared" si="2"/>
        <v/>
      </c>
      <c r="I128" s="738" t="s">
        <v>1742</v>
      </c>
      <c r="J128" s="957" t="str">
        <f>(M128&amp;M$3)</f>
        <v>ภารกิจปกติของหน่วยงาน  (ปรับโครงการจาก 2 เป็น 1)</v>
      </c>
      <c r="K128" s="740" t="s">
        <v>106</v>
      </c>
      <c r="L128" s="743"/>
      <c r="M128" s="742" t="s">
        <v>227</v>
      </c>
    </row>
    <row r="129" spans="1:13" s="733" customFormat="1" ht="23.25">
      <c r="A129" s="724">
        <v>123</v>
      </c>
      <c r="B129" s="734">
        <v>3</v>
      </c>
      <c r="C129" s="790"/>
      <c r="D129" s="736" t="s">
        <v>1400</v>
      </c>
      <c r="E129" s="744">
        <v>306000</v>
      </c>
      <c r="F129" s="738" t="s">
        <v>106</v>
      </c>
      <c r="G129" s="819"/>
      <c r="H129" s="820" t="str">
        <f t="shared" si="2"/>
        <v/>
      </c>
      <c r="I129" s="738" t="s">
        <v>1742</v>
      </c>
      <c r="J129" s="957" t="str">
        <f>(M129&amp;M$3)</f>
        <v>ภารกิจปกติของหน่วยงาน  (ปรับโครงการจาก 2 เป็น 1)</v>
      </c>
      <c r="K129" s="740" t="s">
        <v>106</v>
      </c>
      <c r="L129" s="743"/>
      <c r="M129" s="742" t="s">
        <v>227</v>
      </c>
    </row>
    <row r="130" spans="1:13" s="733" customFormat="1" ht="23.25">
      <c r="A130" s="724">
        <v>124</v>
      </c>
      <c r="B130" s="734">
        <v>3</v>
      </c>
      <c r="C130" s="790"/>
      <c r="D130" s="736" t="s">
        <v>1402</v>
      </c>
      <c r="E130" s="744">
        <v>2500000</v>
      </c>
      <c r="F130" s="738"/>
      <c r="G130" s="819"/>
      <c r="H130" s="820" t="str">
        <f t="shared" si="2"/>
        <v/>
      </c>
      <c r="I130" s="738" t="s">
        <v>106</v>
      </c>
      <c r="J130" s="739" t="str">
        <f>M130</f>
        <v>โครงการอบรม</v>
      </c>
      <c r="K130" s="740"/>
      <c r="L130" s="743">
        <v>83</v>
      </c>
      <c r="M130" s="745" t="s">
        <v>1246</v>
      </c>
    </row>
    <row r="131" spans="1:13" s="733" customFormat="1" ht="23.25">
      <c r="A131" s="724">
        <v>125</v>
      </c>
      <c r="B131" s="734">
        <v>3</v>
      </c>
      <c r="C131" s="790"/>
      <c r="D131" s="736" t="s">
        <v>1403</v>
      </c>
      <c r="E131" s="744">
        <v>130000</v>
      </c>
      <c r="F131" s="738"/>
      <c r="G131" s="819"/>
      <c r="H131" s="820" t="str">
        <f t="shared" si="2"/>
        <v/>
      </c>
      <c r="I131" s="738" t="s">
        <v>106</v>
      </c>
      <c r="J131" s="957" t="str">
        <f>(M131&amp;M$4)</f>
        <v>ภารกิจปกติของหน่วยงาน  (ปรับโครงการจาก 2 เป็น 3)</v>
      </c>
      <c r="K131" s="740"/>
      <c r="L131" s="743">
        <v>84</v>
      </c>
      <c r="M131" s="742" t="s">
        <v>227</v>
      </c>
    </row>
    <row r="132" spans="1:13" s="733" customFormat="1" ht="23.25">
      <c r="A132" s="724">
        <v>126</v>
      </c>
      <c r="B132" s="734">
        <v>3</v>
      </c>
      <c r="C132" s="790"/>
      <c r="D132" s="736" t="s">
        <v>1403</v>
      </c>
      <c r="E132" s="744">
        <v>70000</v>
      </c>
      <c r="F132" s="738"/>
      <c r="G132" s="819"/>
      <c r="H132" s="820" t="str">
        <f t="shared" si="2"/>
        <v/>
      </c>
      <c r="I132" s="738" t="s">
        <v>106</v>
      </c>
      <c r="J132" s="957" t="str">
        <f>(M132&amp;M$4)</f>
        <v>ภารกิจปกติของหน่วยงาน  (ปรับโครงการจาก 2 เป็น 3)</v>
      </c>
      <c r="K132" s="740"/>
      <c r="L132" s="743">
        <v>85</v>
      </c>
      <c r="M132" s="742" t="s">
        <v>227</v>
      </c>
    </row>
    <row r="133" spans="1:13" s="733" customFormat="1" ht="23.25">
      <c r="A133" s="724">
        <v>127</v>
      </c>
      <c r="B133" s="734">
        <v>3</v>
      </c>
      <c r="C133" s="790"/>
      <c r="D133" s="736" t="s">
        <v>1403</v>
      </c>
      <c r="E133" s="744">
        <v>60000</v>
      </c>
      <c r="F133" s="738"/>
      <c r="G133" s="819"/>
      <c r="H133" s="820" t="str">
        <f t="shared" si="2"/>
        <v/>
      </c>
      <c r="I133" s="738" t="s">
        <v>106</v>
      </c>
      <c r="J133" s="957" t="str">
        <f>(M133&amp;M$4)</f>
        <v>ภารกิจปกติของหน่วยงาน  (ปรับโครงการจาก 2 เป็น 3)</v>
      </c>
      <c r="K133" s="740"/>
      <c r="L133" s="743">
        <v>86</v>
      </c>
      <c r="M133" s="742" t="s">
        <v>227</v>
      </c>
    </row>
    <row r="134" spans="1:13" s="733" customFormat="1" ht="23.25">
      <c r="A134" s="724">
        <v>128</v>
      </c>
      <c r="B134" s="734">
        <v>3</v>
      </c>
      <c r="C134" s="790"/>
      <c r="D134" s="736" t="s">
        <v>1403</v>
      </c>
      <c r="E134" s="744">
        <v>40000</v>
      </c>
      <c r="F134" s="738"/>
      <c r="G134" s="819"/>
      <c r="H134" s="820" t="str">
        <f t="shared" si="2"/>
        <v/>
      </c>
      <c r="I134" s="738" t="s">
        <v>106</v>
      </c>
      <c r="J134" s="957" t="str">
        <f>(M134&amp;M$4)</f>
        <v>ภารกิจปกติของหน่วยงาน  (ปรับโครงการจาก 2 เป็น 3)</v>
      </c>
      <c r="K134" s="740"/>
      <c r="L134" s="743">
        <v>87</v>
      </c>
      <c r="M134" s="742" t="s">
        <v>227</v>
      </c>
    </row>
    <row r="135" spans="1:13" s="733" customFormat="1" ht="23.25">
      <c r="A135" s="724">
        <v>129</v>
      </c>
      <c r="B135" s="734">
        <v>3</v>
      </c>
      <c r="C135" s="790"/>
      <c r="D135" s="736" t="s">
        <v>1404</v>
      </c>
      <c r="E135" s="744">
        <v>150000</v>
      </c>
      <c r="F135" s="738"/>
      <c r="G135" s="819"/>
      <c r="H135" s="820" t="str">
        <f t="shared" si="2"/>
        <v/>
      </c>
      <c r="I135" s="738" t="s">
        <v>106</v>
      </c>
      <c r="J135" s="739" t="str">
        <f>M135</f>
        <v>โครงการอบรม(จัดนิทรรศการโครงการ,จัดเลี้ยง)</v>
      </c>
      <c r="K135" s="740"/>
      <c r="L135" s="743">
        <v>88</v>
      </c>
      <c r="M135" s="745" t="s">
        <v>1405</v>
      </c>
    </row>
    <row r="136" spans="1:13" s="733" customFormat="1" ht="23.25">
      <c r="A136" s="724">
        <v>130</v>
      </c>
      <c r="B136" s="734">
        <v>3</v>
      </c>
      <c r="C136" s="790"/>
      <c r="D136" s="736" t="s">
        <v>1406</v>
      </c>
      <c r="E136" s="744">
        <v>737500</v>
      </c>
      <c r="F136" s="738"/>
      <c r="G136" s="819"/>
      <c r="H136" s="820" t="str">
        <f t="shared" ref="H136:H199" si="5">IF(OR(L136=0,L136&gt;30),"",L136)</f>
        <v/>
      </c>
      <c r="I136" s="738" t="s">
        <v>106</v>
      </c>
      <c r="J136" s="739" t="str">
        <f>M136</f>
        <v>จัดซื้อครุภัณฑ์(เครื่องตรวจจับวัตถุระเบิด,ชุดเก็บกู้วัตถุระเบิด)</v>
      </c>
      <c r="K136" s="740"/>
      <c r="L136" s="743">
        <v>89</v>
      </c>
      <c r="M136" s="745" t="s">
        <v>1407</v>
      </c>
    </row>
    <row r="137" spans="1:13" s="733" customFormat="1" ht="23.25">
      <c r="A137" s="724">
        <v>131</v>
      </c>
      <c r="B137" s="734">
        <v>3</v>
      </c>
      <c r="C137" s="790"/>
      <c r="D137" s="736" t="s">
        <v>1408</v>
      </c>
      <c r="E137" s="744">
        <v>1729500</v>
      </c>
      <c r="F137" s="738"/>
      <c r="G137" s="819"/>
      <c r="H137" s="820" t="str">
        <f t="shared" si="5"/>
        <v/>
      </c>
      <c r="I137" s="738" t="s">
        <v>106</v>
      </c>
      <c r="J137" s="739" t="str">
        <f>M137</f>
        <v>จัดซื้อครุภัณฑ์(อุปกรณ์อำนวยความสะดวกจราจร)</v>
      </c>
      <c r="K137" s="740"/>
      <c r="L137" s="743">
        <v>90</v>
      </c>
      <c r="M137" s="745" t="s">
        <v>1409</v>
      </c>
    </row>
    <row r="138" spans="1:13" s="733" customFormat="1" ht="23.25">
      <c r="A138" s="724">
        <v>132</v>
      </c>
      <c r="B138" s="734">
        <v>3</v>
      </c>
      <c r="C138" s="790"/>
      <c r="D138" s="736" t="s">
        <v>1410</v>
      </c>
      <c r="E138" s="783">
        <v>150000</v>
      </c>
      <c r="F138" s="738" t="s">
        <v>106</v>
      </c>
      <c r="G138" s="819"/>
      <c r="H138" s="820" t="str">
        <f t="shared" si="5"/>
        <v/>
      </c>
      <c r="I138" s="738" t="s">
        <v>1742</v>
      </c>
      <c r="J138" s="957" t="str">
        <f>(M138&amp;M3)</f>
        <v>ภารกิจปกติของหน่วยงาน  (ปรับโครงการจาก 2 เป็น 1)</v>
      </c>
      <c r="K138" s="740" t="s">
        <v>106</v>
      </c>
      <c r="L138" s="743"/>
      <c r="M138" s="742" t="s">
        <v>227</v>
      </c>
    </row>
    <row r="139" spans="1:13" s="733" customFormat="1" ht="23.25">
      <c r="A139" s="724">
        <v>133</v>
      </c>
      <c r="B139" s="734">
        <v>3</v>
      </c>
      <c r="C139" s="790"/>
      <c r="D139" s="736" t="s">
        <v>681</v>
      </c>
      <c r="E139" s="744">
        <v>200000</v>
      </c>
      <c r="F139" s="738"/>
      <c r="G139" s="819"/>
      <c r="H139" s="820" t="str">
        <f t="shared" si="5"/>
        <v/>
      </c>
      <c r="I139" s="738" t="s">
        <v>106</v>
      </c>
      <c r="J139" s="739" t="str">
        <f>M139</f>
        <v>(แจกเงิน)</v>
      </c>
      <c r="K139" s="740"/>
      <c r="L139" s="743">
        <v>91</v>
      </c>
      <c r="M139" s="745" t="s">
        <v>682</v>
      </c>
    </row>
    <row r="140" spans="1:13" s="733" customFormat="1" ht="23.25">
      <c r="A140" s="724">
        <v>134</v>
      </c>
      <c r="B140" s="734">
        <v>3</v>
      </c>
      <c r="C140" s="790"/>
      <c r="D140" s="768" t="s">
        <v>683</v>
      </c>
      <c r="E140" s="675">
        <v>30000000</v>
      </c>
      <c r="F140" s="738"/>
      <c r="G140" s="819"/>
      <c r="H140" s="820" t="str">
        <f t="shared" si="5"/>
        <v/>
      </c>
      <c r="I140" s="738" t="s">
        <v>106</v>
      </c>
      <c r="J140" s="739" t="str">
        <f>M140</f>
        <v>จัดซื้อครุภัณฑ์(ระบบเครือข่าย X-RAY ดิจิตอล)</v>
      </c>
      <c r="K140" s="740"/>
      <c r="L140" s="743">
        <v>92</v>
      </c>
      <c r="M140" s="745" t="s">
        <v>684</v>
      </c>
    </row>
    <row r="141" spans="1:13" s="733" customFormat="1" ht="23.25">
      <c r="A141" s="724">
        <v>135</v>
      </c>
      <c r="B141" s="734">
        <v>3</v>
      </c>
      <c r="C141" s="790"/>
      <c r="D141" s="768" t="s">
        <v>685</v>
      </c>
      <c r="E141" s="675">
        <v>515000</v>
      </c>
      <c r="F141" s="738"/>
      <c r="G141" s="819" t="s">
        <v>106</v>
      </c>
      <c r="H141" s="820">
        <f t="shared" si="5"/>
        <v>25</v>
      </c>
      <c r="I141" s="738" t="s">
        <v>1742</v>
      </c>
      <c r="J141" s="957" t="str">
        <f>(M141&amp;M$1)</f>
        <v>แก้ปัญหาการขาดแคลนน้ำ (ปรับโครงการจาก 1 เป็น 2)</v>
      </c>
      <c r="K141" s="740"/>
      <c r="L141" s="743">
        <v>25</v>
      </c>
      <c r="M141" s="739" t="s">
        <v>1917</v>
      </c>
    </row>
    <row r="142" spans="1:13" s="733" customFormat="1" ht="23.25">
      <c r="A142" s="724">
        <v>136</v>
      </c>
      <c r="B142" s="734">
        <v>3</v>
      </c>
      <c r="C142" s="790"/>
      <c r="D142" s="768" t="s">
        <v>686</v>
      </c>
      <c r="E142" s="675">
        <v>514000</v>
      </c>
      <c r="F142" s="738"/>
      <c r="G142" s="819" t="s">
        <v>106</v>
      </c>
      <c r="H142" s="820">
        <f t="shared" si="5"/>
        <v>26</v>
      </c>
      <c r="I142" s="738" t="s">
        <v>1742</v>
      </c>
      <c r="J142" s="957" t="str">
        <f>(M142&amp;M$1)</f>
        <v>แก้ปัญหาการขาดแคลนน้ำ (ปรับโครงการจาก 1 เป็น 2)</v>
      </c>
      <c r="K142" s="740"/>
      <c r="L142" s="743">
        <v>26</v>
      </c>
      <c r="M142" s="739" t="s">
        <v>1917</v>
      </c>
    </row>
    <row r="143" spans="1:13" s="733" customFormat="1" ht="23.25">
      <c r="A143" s="724">
        <v>137</v>
      </c>
      <c r="B143" s="734">
        <v>3</v>
      </c>
      <c r="C143" s="790"/>
      <c r="D143" s="768" t="s">
        <v>687</v>
      </c>
      <c r="E143" s="675">
        <v>196000</v>
      </c>
      <c r="F143" s="738"/>
      <c r="G143" s="819" t="s">
        <v>106</v>
      </c>
      <c r="H143" s="820" t="str">
        <f t="shared" si="5"/>
        <v/>
      </c>
      <c r="I143" s="738"/>
      <c r="J143" s="957" t="str">
        <f>(M143&amp;M$1)</f>
        <v>แก้ปัญหาการขาดแคลนน้ำ (ปรับโครงการจาก 1 เป็น 2)</v>
      </c>
      <c r="K143" s="740"/>
      <c r="L143" s="743">
        <v>93</v>
      </c>
      <c r="M143" s="739" t="s">
        <v>1917</v>
      </c>
    </row>
    <row r="144" spans="1:13" s="733" customFormat="1" ht="23.25">
      <c r="A144" s="724">
        <v>138</v>
      </c>
      <c r="B144" s="734">
        <v>3</v>
      </c>
      <c r="C144" s="790"/>
      <c r="D144" s="768" t="s">
        <v>688</v>
      </c>
      <c r="E144" s="675">
        <v>490000</v>
      </c>
      <c r="F144" s="738"/>
      <c r="G144" s="819" t="s">
        <v>106</v>
      </c>
      <c r="H144" s="820">
        <f t="shared" si="5"/>
        <v>27</v>
      </c>
      <c r="I144" s="738" t="s">
        <v>1742</v>
      </c>
      <c r="J144" s="957" t="str">
        <f>(M144&amp;M$1)</f>
        <v>แก้ปัญหาการขาดแคลนน้ำ (ปรับโครงการจาก 1 เป็น 2)</v>
      </c>
      <c r="K144" s="740"/>
      <c r="L144" s="743">
        <v>27</v>
      </c>
      <c r="M144" s="739" t="s">
        <v>1917</v>
      </c>
    </row>
    <row r="145" spans="1:13" s="733" customFormat="1" ht="23.25">
      <c r="A145" s="724">
        <v>139</v>
      </c>
      <c r="B145" s="734">
        <v>3</v>
      </c>
      <c r="C145" s="790"/>
      <c r="D145" s="768" t="s">
        <v>689</v>
      </c>
      <c r="E145" s="675">
        <v>490000</v>
      </c>
      <c r="F145" s="738"/>
      <c r="G145" s="819" t="s">
        <v>106</v>
      </c>
      <c r="H145" s="820">
        <f t="shared" si="5"/>
        <v>28</v>
      </c>
      <c r="I145" s="738" t="s">
        <v>1742</v>
      </c>
      <c r="J145" s="957" t="str">
        <f>(M145&amp;M$1)</f>
        <v>แก้ปัญหาการขาดแคลนน้ำ (ปรับโครงการจาก 1 เป็น 2)</v>
      </c>
      <c r="K145" s="740"/>
      <c r="L145" s="743">
        <v>28</v>
      </c>
      <c r="M145" s="739" t="s">
        <v>1917</v>
      </c>
    </row>
    <row r="146" spans="1:13" s="733" customFormat="1" ht="23.25">
      <c r="A146" s="724">
        <v>140</v>
      </c>
      <c r="B146" s="734">
        <v>3</v>
      </c>
      <c r="C146" s="790"/>
      <c r="D146" s="736" t="s">
        <v>1281</v>
      </c>
      <c r="E146" s="744">
        <v>150000</v>
      </c>
      <c r="F146" s="738"/>
      <c r="G146" s="819"/>
      <c r="H146" s="820" t="str">
        <f t="shared" si="5"/>
        <v/>
      </c>
      <c r="I146" s="738" t="s">
        <v>106</v>
      </c>
      <c r="J146" s="739" t="str">
        <f>M146</f>
        <v>โครงการอบรม</v>
      </c>
      <c r="K146" s="740"/>
      <c r="L146" s="743">
        <v>94</v>
      </c>
      <c r="M146" s="745" t="s">
        <v>1246</v>
      </c>
    </row>
    <row r="147" spans="1:13" s="733" customFormat="1" ht="34.5">
      <c r="A147" s="724">
        <v>141</v>
      </c>
      <c r="B147" s="734">
        <v>3</v>
      </c>
      <c r="C147" s="790"/>
      <c r="D147" s="736" t="s">
        <v>1282</v>
      </c>
      <c r="E147" s="744">
        <v>175150</v>
      </c>
      <c r="F147" s="738"/>
      <c r="G147" s="819"/>
      <c r="H147" s="820" t="str">
        <f t="shared" si="5"/>
        <v/>
      </c>
      <c r="I147" s="738" t="s">
        <v>106</v>
      </c>
      <c r="J147" s="957" t="str">
        <f t="shared" ref="J147:J153" si="6">(M147&amp;M$4)</f>
        <v>ภารกิจปกติของหน่วยงาน  (ปรับโครงการจาก 2 เป็น 3)</v>
      </c>
      <c r="K147" s="740"/>
      <c r="L147" s="743">
        <v>95</v>
      </c>
      <c r="M147" s="742" t="s">
        <v>227</v>
      </c>
    </row>
    <row r="148" spans="1:13" s="733" customFormat="1" ht="23.25">
      <c r="A148" s="724">
        <v>142</v>
      </c>
      <c r="B148" s="734">
        <v>3</v>
      </c>
      <c r="C148" s="790"/>
      <c r="D148" s="736" t="s">
        <v>1283</v>
      </c>
      <c r="E148" s="744">
        <v>100000</v>
      </c>
      <c r="F148" s="738"/>
      <c r="G148" s="819"/>
      <c r="H148" s="820" t="str">
        <f t="shared" si="5"/>
        <v/>
      </c>
      <c r="I148" s="738" t="s">
        <v>106</v>
      </c>
      <c r="J148" s="957" t="str">
        <f t="shared" si="6"/>
        <v>ภารกิจปกติของหน่วยงาน  (ปรับโครงการจาก 2 เป็น 3)</v>
      </c>
      <c r="K148" s="740"/>
      <c r="L148" s="743">
        <v>96</v>
      </c>
      <c r="M148" s="742" t="s">
        <v>227</v>
      </c>
    </row>
    <row r="149" spans="1:13" s="733" customFormat="1" ht="23.25">
      <c r="A149" s="724">
        <v>143</v>
      </c>
      <c r="B149" s="734">
        <v>3</v>
      </c>
      <c r="C149" s="790"/>
      <c r="D149" s="736" t="s">
        <v>1284</v>
      </c>
      <c r="E149" s="783">
        <v>800000</v>
      </c>
      <c r="F149" s="738"/>
      <c r="G149" s="819"/>
      <c r="H149" s="820" t="str">
        <f t="shared" si="5"/>
        <v/>
      </c>
      <c r="I149" s="738" t="s">
        <v>106</v>
      </c>
      <c r="J149" s="957" t="str">
        <f t="shared" si="6"/>
        <v>ภารกิจปกติของหน่วยงาน  (ปรับโครงการจาก 2 เป็น 3)</v>
      </c>
      <c r="K149" s="740"/>
      <c r="L149" s="743">
        <v>97</v>
      </c>
      <c r="M149" s="742" t="s">
        <v>227</v>
      </c>
    </row>
    <row r="150" spans="1:13" s="733" customFormat="1" ht="23.25">
      <c r="A150" s="724">
        <v>144</v>
      </c>
      <c r="B150" s="734">
        <v>3</v>
      </c>
      <c r="C150" s="790"/>
      <c r="D150" s="736" t="s">
        <v>1285</v>
      </c>
      <c r="E150" s="744">
        <v>200000</v>
      </c>
      <c r="F150" s="738"/>
      <c r="G150" s="819"/>
      <c r="H150" s="820" t="str">
        <f t="shared" si="5"/>
        <v/>
      </c>
      <c r="I150" s="738" t="s">
        <v>106</v>
      </c>
      <c r="J150" s="957" t="str">
        <f t="shared" si="6"/>
        <v>ภารกิจปกติของหน่วยงาน  (ปรับโครงการจาก 2 เป็น 3)</v>
      </c>
      <c r="K150" s="740"/>
      <c r="L150" s="743">
        <v>98</v>
      </c>
      <c r="M150" s="742" t="s">
        <v>227</v>
      </c>
    </row>
    <row r="151" spans="1:13" s="733" customFormat="1" ht="34.5">
      <c r="A151" s="724">
        <v>145</v>
      </c>
      <c r="B151" s="734">
        <v>3</v>
      </c>
      <c r="C151" s="790"/>
      <c r="D151" s="736" t="s">
        <v>1286</v>
      </c>
      <c r="E151" s="744">
        <v>210000</v>
      </c>
      <c r="F151" s="738"/>
      <c r="G151" s="819"/>
      <c r="H151" s="820" t="str">
        <f t="shared" si="5"/>
        <v/>
      </c>
      <c r="I151" s="738" t="s">
        <v>106</v>
      </c>
      <c r="J151" s="957" t="str">
        <f t="shared" si="6"/>
        <v>ภารกิจปกติของหน่วยงาน  (ปรับโครงการจาก 2 เป็น 3)</v>
      </c>
      <c r="K151" s="740"/>
      <c r="L151" s="743">
        <v>99</v>
      </c>
      <c r="M151" s="742" t="s">
        <v>227</v>
      </c>
    </row>
    <row r="152" spans="1:13" s="733" customFormat="1" ht="23.25">
      <c r="A152" s="724">
        <v>146</v>
      </c>
      <c r="B152" s="734">
        <v>3</v>
      </c>
      <c r="C152" s="790"/>
      <c r="D152" s="736" t="s">
        <v>1287</v>
      </c>
      <c r="E152" s="744">
        <v>100000</v>
      </c>
      <c r="F152" s="738"/>
      <c r="G152" s="819"/>
      <c r="H152" s="820" t="str">
        <f t="shared" si="5"/>
        <v/>
      </c>
      <c r="I152" s="738" t="s">
        <v>106</v>
      </c>
      <c r="J152" s="957" t="str">
        <f t="shared" si="6"/>
        <v>ภารกิจปกติของหน่วยงาน  (ปรับโครงการจาก 2 เป็น 3)</v>
      </c>
      <c r="K152" s="740"/>
      <c r="L152" s="743">
        <v>100</v>
      </c>
      <c r="M152" s="742" t="s">
        <v>227</v>
      </c>
    </row>
    <row r="153" spans="1:13" s="733" customFormat="1" ht="23.25">
      <c r="A153" s="724">
        <v>147</v>
      </c>
      <c r="B153" s="734">
        <v>3</v>
      </c>
      <c r="C153" s="790"/>
      <c r="D153" s="746" t="s">
        <v>1289</v>
      </c>
      <c r="E153" s="747">
        <v>65000</v>
      </c>
      <c r="F153" s="738"/>
      <c r="G153" s="819"/>
      <c r="H153" s="820" t="str">
        <f t="shared" si="5"/>
        <v/>
      </c>
      <c r="I153" s="738" t="s">
        <v>106</v>
      </c>
      <c r="J153" s="957" t="str">
        <f t="shared" si="6"/>
        <v>ภารกิจปกติของหน่วยงาน  (ปรับโครงการจาก 2 เป็น 3)</v>
      </c>
      <c r="K153" s="740"/>
      <c r="L153" s="743">
        <v>101</v>
      </c>
      <c r="M153" s="742" t="s">
        <v>227</v>
      </c>
    </row>
    <row r="154" spans="1:13" s="733" customFormat="1" ht="12">
      <c r="A154" s="724">
        <v>148</v>
      </c>
      <c r="B154" s="734">
        <v>3</v>
      </c>
      <c r="C154" s="790"/>
      <c r="D154" s="785" t="s">
        <v>1290</v>
      </c>
      <c r="E154" s="783">
        <v>396000</v>
      </c>
      <c r="F154" s="738"/>
      <c r="G154" s="819"/>
      <c r="H154" s="820" t="str">
        <f t="shared" si="5"/>
        <v/>
      </c>
      <c r="I154" s="738" t="s">
        <v>106</v>
      </c>
      <c r="J154" s="739" t="str">
        <f>M154</f>
        <v>โครงการอบรม/จัดนิทรรศการ</v>
      </c>
      <c r="K154" s="740"/>
      <c r="L154" s="743">
        <v>102</v>
      </c>
      <c r="M154" s="745" t="s">
        <v>1291</v>
      </c>
    </row>
    <row r="155" spans="1:13" s="733" customFormat="1" ht="23.25">
      <c r="A155" s="724">
        <v>149</v>
      </c>
      <c r="B155" s="734">
        <v>3</v>
      </c>
      <c r="C155" s="790"/>
      <c r="D155" s="736" t="s">
        <v>1292</v>
      </c>
      <c r="E155" s="783">
        <v>600000</v>
      </c>
      <c r="F155" s="738"/>
      <c r="G155" s="819" t="s">
        <v>106</v>
      </c>
      <c r="H155" s="820">
        <f t="shared" si="5"/>
        <v>18</v>
      </c>
      <c r="I155" s="738"/>
      <c r="J155" s="957" t="str">
        <f>(M155&amp;M$1)</f>
        <v>ซ่อมแซมบ้านคนชรา (ปรับโครงการจาก 1 เป็น 2)</v>
      </c>
      <c r="K155" s="740"/>
      <c r="L155" s="743">
        <v>18</v>
      </c>
      <c r="M155" s="745" t="s">
        <v>1293</v>
      </c>
    </row>
    <row r="156" spans="1:13" s="733" customFormat="1" ht="23.25">
      <c r="A156" s="724">
        <v>150</v>
      </c>
      <c r="B156" s="734">
        <v>3</v>
      </c>
      <c r="C156" s="790"/>
      <c r="D156" s="736" t="s">
        <v>1294</v>
      </c>
      <c r="E156" s="744">
        <v>548500</v>
      </c>
      <c r="F156" s="738"/>
      <c r="G156" s="819" t="s">
        <v>106</v>
      </c>
      <c r="H156" s="820" t="str">
        <f t="shared" si="5"/>
        <v/>
      </c>
      <c r="I156" s="738" t="s">
        <v>1742</v>
      </c>
      <c r="J156" s="957" t="str">
        <f>(M156&amp;M$1)</f>
        <v>เพิ่มรายได้ (ปรับโครงการจาก 1 เป็น 2)</v>
      </c>
      <c r="K156" s="740"/>
      <c r="L156" s="743">
        <v>103</v>
      </c>
      <c r="M156" s="742" t="s">
        <v>1918</v>
      </c>
    </row>
    <row r="157" spans="1:13" s="733" customFormat="1" ht="23.25">
      <c r="A157" s="724">
        <v>151</v>
      </c>
      <c r="B157" s="734">
        <v>3</v>
      </c>
      <c r="C157" s="790"/>
      <c r="D157" s="736" t="s">
        <v>1295</v>
      </c>
      <c r="E157" s="744">
        <v>2000000</v>
      </c>
      <c r="F157" s="738"/>
      <c r="G157" s="819" t="s">
        <v>106</v>
      </c>
      <c r="H157" s="820">
        <f t="shared" si="5"/>
        <v>29</v>
      </c>
      <c r="I157" s="738" t="s">
        <v>1742</v>
      </c>
      <c r="J157" s="957" t="str">
        <f>(M157&amp;M$1)</f>
        <v>มีน้ำไว้ใช้สำหรับการอุปโภคบริโภค (ปรับโครงการจาก 1 เป็น 2)</v>
      </c>
      <c r="K157" s="740"/>
      <c r="L157" s="743">
        <v>29</v>
      </c>
      <c r="M157" s="739" t="s">
        <v>1296</v>
      </c>
    </row>
    <row r="158" spans="1:13" s="733" customFormat="1" ht="23.25">
      <c r="A158" s="724">
        <v>152</v>
      </c>
      <c r="B158" s="734">
        <v>3</v>
      </c>
      <c r="C158" s="790"/>
      <c r="D158" s="736" t="s">
        <v>907</v>
      </c>
      <c r="E158" s="744">
        <v>150000</v>
      </c>
      <c r="F158" s="738"/>
      <c r="G158" s="819" t="s">
        <v>106</v>
      </c>
      <c r="H158" s="820" t="str">
        <f t="shared" si="5"/>
        <v/>
      </c>
      <c r="I158" s="738" t="s">
        <v>1742</v>
      </c>
      <c r="J158" s="957" t="str">
        <f>(M158&amp;M$1)</f>
        <v>แก้ไขปัญหาน้ำ (ปรับโครงการจาก 1 เป็น 2)</v>
      </c>
      <c r="K158" s="740"/>
      <c r="L158" s="743">
        <v>104</v>
      </c>
      <c r="M158" s="739" t="s">
        <v>1904</v>
      </c>
    </row>
    <row r="159" spans="1:13" s="733" customFormat="1" ht="12">
      <c r="A159" s="724">
        <v>153</v>
      </c>
      <c r="B159" s="734">
        <v>3</v>
      </c>
      <c r="C159" s="790"/>
      <c r="D159" s="736" t="s">
        <v>1298</v>
      </c>
      <c r="E159" s="744">
        <v>50000</v>
      </c>
      <c r="F159" s="738"/>
      <c r="G159" s="819"/>
      <c r="H159" s="820" t="str">
        <f t="shared" si="5"/>
        <v/>
      </c>
      <c r="I159" s="738" t="s">
        <v>106</v>
      </c>
      <c r="J159" s="739" t="str">
        <f>M159</f>
        <v>จัดซื้อครุภัณฑ์(ภาชนะใส่น้ำดื่ม)</v>
      </c>
      <c r="K159" s="740"/>
      <c r="L159" s="743">
        <v>105</v>
      </c>
      <c r="M159" s="745" t="s">
        <v>1299</v>
      </c>
    </row>
    <row r="160" spans="1:13" s="733" customFormat="1" ht="12">
      <c r="A160" s="724">
        <v>154</v>
      </c>
      <c r="B160" s="734">
        <v>3</v>
      </c>
      <c r="C160" s="790"/>
      <c r="D160" s="736" t="s">
        <v>1300</v>
      </c>
      <c r="E160" s="744">
        <v>350000</v>
      </c>
      <c r="F160" s="738"/>
      <c r="G160" s="819"/>
      <c r="H160" s="820" t="str">
        <f t="shared" si="5"/>
        <v/>
      </c>
      <c r="I160" s="738" t="s">
        <v>106</v>
      </c>
      <c r="J160" s="957" t="str">
        <f>(M160&amp;M$2)</f>
        <v>ส่งเสริมสุขภาพ (ปรับโครงการจาก 1 เป็น 3)</v>
      </c>
      <c r="K160" s="740"/>
      <c r="L160" s="743">
        <v>106</v>
      </c>
      <c r="M160" s="739" t="s">
        <v>1919</v>
      </c>
    </row>
    <row r="161" spans="1:13" s="733" customFormat="1" ht="23.25">
      <c r="A161" s="724">
        <v>155</v>
      </c>
      <c r="B161" s="734">
        <v>3</v>
      </c>
      <c r="C161" s="790"/>
      <c r="D161" s="736" t="s">
        <v>1301</v>
      </c>
      <c r="E161" s="744">
        <v>1500000</v>
      </c>
      <c r="F161" s="738"/>
      <c r="G161" s="819"/>
      <c r="H161" s="820" t="str">
        <f t="shared" si="5"/>
        <v/>
      </c>
      <c r="I161" s="738" t="s">
        <v>106</v>
      </c>
      <c r="J161" s="739" t="str">
        <f t="shared" ref="J161:J173" si="7">M161</f>
        <v>จัดซื้อครุภัณฑ์</v>
      </c>
      <c r="K161" s="740"/>
      <c r="L161" s="743">
        <v>107</v>
      </c>
      <c r="M161" s="745" t="s">
        <v>863</v>
      </c>
    </row>
    <row r="162" spans="1:13" s="733" customFormat="1" ht="23.25">
      <c r="A162" s="724">
        <v>156</v>
      </c>
      <c r="B162" s="734">
        <v>3</v>
      </c>
      <c r="C162" s="790"/>
      <c r="D162" s="736" t="s">
        <v>1302</v>
      </c>
      <c r="E162" s="744">
        <v>1053875</v>
      </c>
      <c r="F162" s="738"/>
      <c r="G162" s="819"/>
      <c r="H162" s="820" t="str">
        <f t="shared" si="5"/>
        <v/>
      </c>
      <c r="I162" s="738" t="s">
        <v>106</v>
      </c>
      <c r="J162" s="739" t="str">
        <f t="shared" si="7"/>
        <v>ศึกษา/วิจัย/ประชุม</v>
      </c>
      <c r="K162" s="740"/>
      <c r="L162" s="743">
        <v>108</v>
      </c>
      <c r="M162" s="745" t="s">
        <v>1303</v>
      </c>
    </row>
    <row r="163" spans="1:13" s="733" customFormat="1" ht="23.25">
      <c r="A163" s="724">
        <v>157</v>
      </c>
      <c r="B163" s="734">
        <v>3</v>
      </c>
      <c r="C163" s="790"/>
      <c r="D163" s="736" t="s">
        <v>1304</v>
      </c>
      <c r="E163" s="744">
        <v>228000</v>
      </c>
      <c r="F163" s="738"/>
      <c r="G163" s="819"/>
      <c r="H163" s="820" t="str">
        <f t="shared" si="5"/>
        <v/>
      </c>
      <c r="I163" s="738" t="s">
        <v>106</v>
      </c>
      <c r="J163" s="739" t="str">
        <f t="shared" si="7"/>
        <v>โครงการอบรม/ดูงาน</v>
      </c>
      <c r="K163" s="740"/>
      <c r="L163" s="743">
        <v>109</v>
      </c>
      <c r="M163" s="745" t="s">
        <v>1989</v>
      </c>
    </row>
    <row r="164" spans="1:13" s="733" customFormat="1" ht="23.25">
      <c r="A164" s="724">
        <v>158</v>
      </c>
      <c r="B164" s="734">
        <v>3</v>
      </c>
      <c r="C164" s="790"/>
      <c r="D164" s="768" t="s">
        <v>1305</v>
      </c>
      <c r="E164" s="675">
        <v>3600000</v>
      </c>
      <c r="F164" s="738" t="s">
        <v>106</v>
      </c>
      <c r="G164" s="819"/>
      <c r="H164" s="820" t="str">
        <f t="shared" si="5"/>
        <v/>
      </c>
      <c r="I164" s="738" t="s">
        <v>1742</v>
      </c>
      <c r="J164" s="739" t="str">
        <f t="shared" si="7"/>
        <v>เป็นโครงสร้างพื้นฐานและอำนวยความสะดวกการขนส่งของประชาชน</v>
      </c>
      <c r="K164" s="740" t="s">
        <v>106</v>
      </c>
      <c r="L164" s="743"/>
      <c r="M164" s="739" t="s">
        <v>1150</v>
      </c>
    </row>
    <row r="165" spans="1:13" s="733" customFormat="1" ht="23.25">
      <c r="A165" s="724">
        <v>159</v>
      </c>
      <c r="B165" s="734">
        <v>3</v>
      </c>
      <c r="C165" s="790"/>
      <c r="D165" s="768" t="s">
        <v>1306</v>
      </c>
      <c r="E165" s="675">
        <v>1295000</v>
      </c>
      <c r="F165" s="738"/>
      <c r="G165" s="819"/>
      <c r="H165" s="820" t="str">
        <f t="shared" si="5"/>
        <v/>
      </c>
      <c r="I165" s="738" t="s">
        <v>106</v>
      </c>
      <c r="J165" s="739" t="str">
        <f t="shared" si="7"/>
        <v>จัดซื้อครุภัณฑ์(เครื่องตรวจอวัยะภายใน,เครื่องนึ่งฆ่าเชื้อ,เครื่องอัลตร้าซาวด์</v>
      </c>
      <c r="K165" s="740"/>
      <c r="L165" s="743">
        <v>110</v>
      </c>
      <c r="M165" s="745" t="s">
        <v>1307</v>
      </c>
    </row>
    <row r="166" spans="1:13" s="733" customFormat="1" ht="23.25">
      <c r="A166" s="724">
        <v>160</v>
      </c>
      <c r="B166" s="734">
        <v>3</v>
      </c>
      <c r="C166" s="790"/>
      <c r="D166" s="768" t="s">
        <v>1308</v>
      </c>
      <c r="E166" s="675">
        <v>660000</v>
      </c>
      <c r="F166" s="738"/>
      <c r="G166" s="819"/>
      <c r="H166" s="820" t="str">
        <f t="shared" si="5"/>
        <v/>
      </c>
      <c r="I166" s="738" t="s">
        <v>106</v>
      </c>
      <c r="J166" s="739" t="str">
        <f t="shared" si="7"/>
        <v>จัดซื้อครุภัณฑ์(เครื่องกระดุ้นหัวใจ,เครื่องบันทึกการบิดตัวของมดลูก)</v>
      </c>
      <c r="K166" s="740"/>
      <c r="L166" s="743">
        <v>111</v>
      </c>
      <c r="M166" s="745" t="s">
        <v>1309</v>
      </c>
    </row>
    <row r="167" spans="1:13" s="733" customFormat="1" ht="23.25">
      <c r="A167" s="724">
        <v>161</v>
      </c>
      <c r="B167" s="734">
        <v>3</v>
      </c>
      <c r="C167" s="790"/>
      <c r="D167" s="768" t="s">
        <v>1310</v>
      </c>
      <c r="E167" s="675">
        <v>250000</v>
      </c>
      <c r="F167" s="738"/>
      <c r="G167" s="819"/>
      <c r="H167" s="820" t="str">
        <f t="shared" si="5"/>
        <v/>
      </c>
      <c r="I167" s="738" t="s">
        <v>106</v>
      </c>
      <c r="J167" s="739" t="str">
        <f t="shared" si="7"/>
        <v>จัดซื้อครุภัณฑ์(เครื่องกระตุกหัวใจ)</v>
      </c>
      <c r="K167" s="740"/>
      <c r="L167" s="743">
        <v>112</v>
      </c>
      <c r="M167" s="745" t="s">
        <v>1311</v>
      </c>
    </row>
    <row r="168" spans="1:13" s="767" customFormat="1" ht="34.5">
      <c r="A168" s="724">
        <v>162</v>
      </c>
      <c r="B168" s="759">
        <v>3</v>
      </c>
      <c r="C168" s="791"/>
      <c r="D168" s="761" t="s">
        <v>1312</v>
      </c>
      <c r="E168" s="762">
        <v>1200000</v>
      </c>
      <c r="F168" s="763"/>
      <c r="G168" s="826"/>
      <c r="H168" s="827" t="str">
        <f t="shared" si="5"/>
        <v/>
      </c>
      <c r="I168" s="763" t="s">
        <v>106</v>
      </c>
      <c r="J168" s="739" t="str">
        <f t="shared" si="7"/>
        <v>ขาดรายละเอียดโครงการ</v>
      </c>
      <c r="K168" s="765"/>
      <c r="L168" s="766">
        <v>113</v>
      </c>
      <c r="M168" s="764" t="s">
        <v>862</v>
      </c>
    </row>
    <row r="169" spans="1:13" s="733" customFormat="1" ht="45.75">
      <c r="A169" s="724">
        <v>163</v>
      </c>
      <c r="B169" s="784">
        <v>4</v>
      </c>
      <c r="C169" s="751" t="s">
        <v>1317</v>
      </c>
      <c r="D169" s="736" t="s">
        <v>1318</v>
      </c>
      <c r="E169" s="744">
        <v>2220000</v>
      </c>
      <c r="F169" s="738"/>
      <c r="G169" s="819"/>
      <c r="H169" s="820" t="str">
        <f t="shared" si="5"/>
        <v/>
      </c>
      <c r="I169" s="738" t="s">
        <v>106</v>
      </c>
      <c r="J169" s="739" t="str">
        <f t="shared" si="7"/>
        <v>จัดซื้อครุภัณฑ์(คอมพิวเตอร์ โปรเจ็คเตอร์)</v>
      </c>
      <c r="K169" s="740"/>
      <c r="L169" s="743">
        <v>114</v>
      </c>
      <c r="M169" s="745" t="s">
        <v>1319</v>
      </c>
    </row>
    <row r="170" spans="1:13" s="733" customFormat="1" ht="23.25">
      <c r="A170" s="724">
        <v>164</v>
      </c>
      <c r="B170" s="784">
        <v>4</v>
      </c>
      <c r="C170" s="790"/>
      <c r="D170" s="736" t="s">
        <v>1320</v>
      </c>
      <c r="E170" s="744">
        <v>76600</v>
      </c>
      <c r="F170" s="738"/>
      <c r="G170" s="819"/>
      <c r="H170" s="820" t="str">
        <f t="shared" si="5"/>
        <v/>
      </c>
      <c r="I170" s="738" t="s">
        <v>106</v>
      </c>
      <c r="J170" s="739" t="str">
        <f t="shared" si="7"/>
        <v>โครงการอบรม/ดูงาน</v>
      </c>
      <c r="K170" s="740"/>
      <c r="L170" s="743">
        <v>115</v>
      </c>
      <c r="M170" s="745" t="s">
        <v>1989</v>
      </c>
    </row>
    <row r="171" spans="1:13" s="733" customFormat="1" ht="23.25">
      <c r="A171" s="724">
        <v>165</v>
      </c>
      <c r="B171" s="784">
        <v>4</v>
      </c>
      <c r="C171" s="790"/>
      <c r="D171" s="736" t="s">
        <v>1321</v>
      </c>
      <c r="E171" s="744">
        <v>163000</v>
      </c>
      <c r="F171" s="738"/>
      <c r="G171" s="819"/>
      <c r="H171" s="820" t="str">
        <f t="shared" si="5"/>
        <v/>
      </c>
      <c r="I171" s="738" t="s">
        <v>106</v>
      </c>
      <c r="J171" s="739" t="str">
        <f t="shared" si="7"/>
        <v>โครงการอบรม</v>
      </c>
      <c r="K171" s="740"/>
      <c r="L171" s="743">
        <v>116</v>
      </c>
      <c r="M171" s="745" t="s">
        <v>1246</v>
      </c>
    </row>
    <row r="172" spans="1:13" s="733" customFormat="1" ht="12">
      <c r="A172" s="724">
        <v>166</v>
      </c>
      <c r="B172" s="784">
        <v>4</v>
      </c>
      <c r="C172" s="790"/>
      <c r="D172" s="793" t="s">
        <v>1322</v>
      </c>
      <c r="E172" s="744">
        <v>450000</v>
      </c>
      <c r="F172" s="738"/>
      <c r="G172" s="819"/>
      <c r="H172" s="820" t="str">
        <f t="shared" si="5"/>
        <v/>
      </c>
      <c r="I172" s="738" t="s">
        <v>106</v>
      </c>
      <c r="J172" s="739" t="str">
        <f t="shared" si="7"/>
        <v>โครงการอบรม/ฝึกอาชีพ</v>
      </c>
      <c r="K172" s="740"/>
      <c r="L172" s="743">
        <v>117</v>
      </c>
      <c r="M172" s="745" t="s">
        <v>1323</v>
      </c>
    </row>
    <row r="173" spans="1:13" s="733" customFormat="1" ht="12">
      <c r="A173" s="724">
        <v>167</v>
      </c>
      <c r="B173" s="784">
        <v>4</v>
      </c>
      <c r="C173" s="790"/>
      <c r="D173" s="736" t="s">
        <v>1324</v>
      </c>
      <c r="E173" s="744">
        <v>264400</v>
      </c>
      <c r="F173" s="738"/>
      <c r="G173" s="819"/>
      <c r="H173" s="820" t="str">
        <f t="shared" si="5"/>
        <v/>
      </c>
      <c r="I173" s="738" t="s">
        <v>106</v>
      </c>
      <c r="J173" s="739" t="str">
        <f t="shared" si="7"/>
        <v>โครงการอบรม</v>
      </c>
      <c r="K173" s="740"/>
      <c r="L173" s="743">
        <v>118</v>
      </c>
      <c r="M173" s="745" t="s">
        <v>1246</v>
      </c>
    </row>
    <row r="174" spans="1:13" s="733" customFormat="1" ht="34.5">
      <c r="A174" s="724">
        <v>168</v>
      </c>
      <c r="B174" s="784">
        <v>4</v>
      </c>
      <c r="C174" s="790"/>
      <c r="D174" s="736" t="s">
        <v>1325</v>
      </c>
      <c r="E174" s="744">
        <v>90000</v>
      </c>
      <c r="F174" s="738"/>
      <c r="G174" s="819"/>
      <c r="H174" s="820" t="str">
        <f t="shared" si="5"/>
        <v/>
      </c>
      <c r="I174" s="738" t="s">
        <v>106</v>
      </c>
      <c r="J174" s="957" t="str">
        <f>(M174&amp;M4)</f>
        <v>ภารกิจปกติของหน่วยงาน  (ปรับโครงการจาก 2 เป็น 3)</v>
      </c>
      <c r="K174" s="740"/>
      <c r="L174" s="743">
        <v>119</v>
      </c>
      <c r="M174" s="742" t="s">
        <v>227</v>
      </c>
    </row>
    <row r="175" spans="1:13" s="733" customFormat="1" ht="12">
      <c r="A175" s="724">
        <v>169</v>
      </c>
      <c r="B175" s="784">
        <v>4</v>
      </c>
      <c r="C175" s="790"/>
      <c r="D175" s="736" t="s">
        <v>1326</v>
      </c>
      <c r="E175" s="744">
        <v>300000</v>
      </c>
      <c r="F175" s="738"/>
      <c r="G175" s="819"/>
      <c r="H175" s="820" t="str">
        <f t="shared" si="5"/>
        <v/>
      </c>
      <c r="I175" s="738" t="s">
        <v>106</v>
      </c>
      <c r="J175" s="739" t="str">
        <f t="shared" ref="J175:J181" si="8">M175</f>
        <v>โครงการอบรม</v>
      </c>
      <c r="K175" s="740"/>
      <c r="L175" s="743">
        <v>120</v>
      </c>
      <c r="M175" s="745" t="s">
        <v>1246</v>
      </c>
    </row>
    <row r="176" spans="1:13" s="733" customFormat="1" ht="12">
      <c r="A176" s="724">
        <v>170</v>
      </c>
      <c r="B176" s="784">
        <v>4</v>
      </c>
      <c r="C176" s="790"/>
      <c r="D176" s="736" t="s">
        <v>908</v>
      </c>
      <c r="E176" s="744">
        <v>15000</v>
      </c>
      <c r="F176" s="738"/>
      <c r="G176" s="819"/>
      <c r="H176" s="820" t="str">
        <f t="shared" si="5"/>
        <v/>
      </c>
      <c r="I176" s="738" t="s">
        <v>106</v>
      </c>
      <c r="J176" s="739" t="str">
        <f t="shared" si="8"/>
        <v>โครงการอบรม</v>
      </c>
      <c r="K176" s="740"/>
      <c r="L176" s="743">
        <v>121</v>
      </c>
      <c r="M176" s="745" t="s">
        <v>1246</v>
      </c>
    </row>
    <row r="177" spans="1:13" s="733" customFormat="1" ht="12">
      <c r="A177" s="724">
        <v>171</v>
      </c>
      <c r="B177" s="784">
        <v>4</v>
      </c>
      <c r="C177" s="790"/>
      <c r="D177" s="768" t="s">
        <v>1328</v>
      </c>
      <c r="E177" s="675">
        <v>500000</v>
      </c>
      <c r="F177" s="738"/>
      <c r="G177" s="819"/>
      <c r="H177" s="820" t="str">
        <f t="shared" si="5"/>
        <v/>
      </c>
      <c r="I177" s="738" t="s">
        <v>106</v>
      </c>
      <c r="J177" s="739" t="str">
        <f t="shared" si="8"/>
        <v>โครงการอบรม/ดูงาน</v>
      </c>
      <c r="K177" s="740"/>
      <c r="L177" s="743">
        <v>122</v>
      </c>
      <c r="M177" s="745" t="s">
        <v>1989</v>
      </c>
    </row>
    <row r="178" spans="1:13" s="733" customFormat="1" ht="12">
      <c r="A178" s="724">
        <v>172</v>
      </c>
      <c r="B178" s="784">
        <v>4</v>
      </c>
      <c r="C178" s="790"/>
      <c r="D178" s="736" t="s">
        <v>1329</v>
      </c>
      <c r="E178" s="744">
        <v>300000</v>
      </c>
      <c r="F178" s="738"/>
      <c r="G178" s="819"/>
      <c r="H178" s="820" t="str">
        <f t="shared" si="5"/>
        <v/>
      </c>
      <c r="I178" s="738" t="s">
        <v>106</v>
      </c>
      <c r="J178" s="739" t="str">
        <f t="shared" si="8"/>
        <v>โครงการอบรม</v>
      </c>
      <c r="K178" s="740"/>
      <c r="L178" s="743">
        <v>123</v>
      </c>
      <c r="M178" s="745" t="s">
        <v>1246</v>
      </c>
    </row>
    <row r="179" spans="1:13" s="733" customFormat="1" ht="23.25">
      <c r="A179" s="724">
        <v>173</v>
      </c>
      <c r="B179" s="784">
        <v>4</v>
      </c>
      <c r="C179" s="790"/>
      <c r="D179" s="736" t="s">
        <v>1330</v>
      </c>
      <c r="E179" s="744">
        <v>1500000</v>
      </c>
      <c r="F179" s="738"/>
      <c r="G179" s="819"/>
      <c r="H179" s="820" t="str">
        <f t="shared" si="5"/>
        <v/>
      </c>
      <c r="I179" s="738" t="s">
        <v>106</v>
      </c>
      <c r="J179" s="739" t="str">
        <f t="shared" si="8"/>
        <v>โครงการอบรมและจัดทำคู่มือการเรียนการสอน</v>
      </c>
      <c r="K179" s="740"/>
      <c r="L179" s="743">
        <v>124</v>
      </c>
      <c r="M179" s="745" t="s">
        <v>1331</v>
      </c>
    </row>
    <row r="180" spans="1:13" s="733" customFormat="1" ht="23.25">
      <c r="A180" s="724">
        <v>174</v>
      </c>
      <c r="B180" s="784">
        <v>4</v>
      </c>
      <c r="C180" s="790"/>
      <c r="D180" s="736" t="s">
        <v>1332</v>
      </c>
      <c r="E180" s="744">
        <v>100000</v>
      </c>
      <c r="F180" s="738"/>
      <c r="G180" s="819"/>
      <c r="H180" s="820" t="str">
        <f t="shared" si="5"/>
        <v/>
      </c>
      <c r="I180" s="738" t="s">
        <v>106</v>
      </c>
      <c r="J180" s="739" t="str">
        <f t="shared" si="8"/>
        <v>โครงการอบรม/ดูงาน</v>
      </c>
      <c r="K180" s="740"/>
      <c r="L180" s="743">
        <v>125</v>
      </c>
      <c r="M180" s="745" t="s">
        <v>1989</v>
      </c>
    </row>
    <row r="181" spans="1:13" s="733" customFormat="1" ht="23.25">
      <c r="A181" s="724">
        <v>175</v>
      </c>
      <c r="B181" s="784">
        <v>4</v>
      </c>
      <c r="C181" s="790"/>
      <c r="D181" s="736" t="s">
        <v>1335</v>
      </c>
      <c r="E181" s="744">
        <v>378000</v>
      </c>
      <c r="F181" s="738"/>
      <c r="G181" s="819"/>
      <c r="H181" s="820" t="str">
        <f t="shared" si="5"/>
        <v/>
      </c>
      <c r="I181" s="738" t="s">
        <v>106</v>
      </c>
      <c r="J181" s="739" t="str">
        <f t="shared" si="8"/>
        <v>โครงการอบรม/ดูงาน/ประชุม</v>
      </c>
      <c r="K181" s="740"/>
      <c r="L181" s="743">
        <v>126</v>
      </c>
      <c r="M181" s="745" t="s">
        <v>1336</v>
      </c>
    </row>
    <row r="182" spans="1:13" s="733" customFormat="1" ht="23.25">
      <c r="A182" s="724">
        <v>176</v>
      </c>
      <c r="B182" s="784">
        <v>4</v>
      </c>
      <c r="C182" s="790"/>
      <c r="D182" s="736" t="s">
        <v>1668</v>
      </c>
      <c r="E182" s="744">
        <v>1000000</v>
      </c>
      <c r="F182" s="738"/>
      <c r="G182" s="819" t="s">
        <v>106</v>
      </c>
      <c r="H182" s="820">
        <f t="shared" si="5"/>
        <v>24</v>
      </c>
      <c r="I182" s="738" t="s">
        <v>1742</v>
      </c>
      <c r="J182" s="739"/>
      <c r="K182" s="740"/>
      <c r="L182" s="743">
        <v>24</v>
      </c>
      <c r="M182" s="742" t="s">
        <v>227</v>
      </c>
    </row>
    <row r="183" spans="1:13" s="733" customFormat="1" ht="12">
      <c r="A183" s="724">
        <v>177</v>
      </c>
      <c r="B183" s="784">
        <v>4</v>
      </c>
      <c r="C183" s="790"/>
      <c r="D183" s="736" t="s">
        <v>1669</v>
      </c>
      <c r="E183" s="744">
        <v>1000000</v>
      </c>
      <c r="F183" s="738"/>
      <c r="G183" s="819"/>
      <c r="H183" s="820" t="str">
        <f t="shared" si="5"/>
        <v/>
      </c>
      <c r="I183" s="738" t="s">
        <v>106</v>
      </c>
      <c r="J183" s="739" t="str">
        <f t="shared" ref="J183:J195" si="9">M183</f>
        <v>โครงการอบรม</v>
      </c>
      <c r="K183" s="740"/>
      <c r="L183" s="743">
        <v>127</v>
      </c>
      <c r="M183" s="745" t="s">
        <v>1246</v>
      </c>
    </row>
    <row r="184" spans="1:13" s="733" customFormat="1" ht="23.25">
      <c r="A184" s="724">
        <v>178</v>
      </c>
      <c r="B184" s="784">
        <v>4</v>
      </c>
      <c r="C184" s="790"/>
      <c r="D184" s="768" t="s">
        <v>1670</v>
      </c>
      <c r="E184" s="675">
        <v>3320000</v>
      </c>
      <c r="F184" s="738"/>
      <c r="G184" s="819"/>
      <c r="H184" s="820" t="str">
        <f t="shared" si="5"/>
        <v/>
      </c>
      <c r="I184" s="738" t="s">
        <v>106</v>
      </c>
      <c r="J184" s="739" t="str">
        <f t="shared" si="9"/>
        <v>จัดซื้อคอมพิวเตอร์</v>
      </c>
      <c r="K184" s="740"/>
      <c r="L184" s="743">
        <v>128</v>
      </c>
      <c r="M184" s="745" t="s">
        <v>1671</v>
      </c>
    </row>
    <row r="185" spans="1:13" s="733" customFormat="1" ht="23.25">
      <c r="A185" s="724">
        <v>179</v>
      </c>
      <c r="B185" s="784">
        <v>4</v>
      </c>
      <c r="C185" s="790"/>
      <c r="D185" s="748" t="s">
        <v>1673</v>
      </c>
      <c r="E185" s="737">
        <v>4780000</v>
      </c>
      <c r="F185" s="738"/>
      <c r="G185" s="819"/>
      <c r="H185" s="820" t="str">
        <f t="shared" si="5"/>
        <v/>
      </c>
      <c r="I185" s="738" t="s">
        <v>106</v>
      </c>
      <c r="J185" s="739" t="str">
        <f t="shared" si="9"/>
        <v>จัดทำซื่อประชาสัมพันธ์/ทำป้ายไตรเวชั่น/ระบบไฟฟ้า</v>
      </c>
      <c r="K185" s="740"/>
      <c r="L185" s="743">
        <v>129</v>
      </c>
      <c r="M185" s="745" t="s">
        <v>1674</v>
      </c>
    </row>
    <row r="186" spans="1:13" s="733" customFormat="1" ht="23.25">
      <c r="A186" s="724">
        <v>180</v>
      </c>
      <c r="B186" s="784">
        <v>4</v>
      </c>
      <c r="C186" s="790"/>
      <c r="D186" s="736" t="s">
        <v>1675</v>
      </c>
      <c r="E186" s="744">
        <v>500000</v>
      </c>
      <c r="F186" s="738"/>
      <c r="G186" s="819"/>
      <c r="H186" s="820" t="str">
        <f t="shared" si="5"/>
        <v/>
      </c>
      <c r="I186" s="738" t="s">
        <v>106</v>
      </c>
      <c r="J186" s="739" t="str">
        <f t="shared" si="9"/>
        <v>โครงการอบรม</v>
      </c>
      <c r="K186" s="740"/>
      <c r="L186" s="743">
        <v>130</v>
      </c>
      <c r="M186" s="745" t="s">
        <v>1246</v>
      </c>
    </row>
    <row r="187" spans="1:13" s="733" customFormat="1" ht="23.25">
      <c r="A187" s="724">
        <v>181</v>
      </c>
      <c r="B187" s="784">
        <v>4</v>
      </c>
      <c r="C187" s="790"/>
      <c r="D187" s="736" t="s">
        <v>1677</v>
      </c>
      <c r="E187" s="744">
        <v>1000000</v>
      </c>
      <c r="F187" s="738"/>
      <c r="G187" s="819"/>
      <c r="H187" s="820" t="str">
        <f t="shared" si="5"/>
        <v/>
      </c>
      <c r="I187" s="738" t="s">
        <v>106</v>
      </c>
      <c r="J187" s="739" t="str">
        <f t="shared" si="9"/>
        <v>โครงการอบรม/ประชุม/จัดทำระบบฐานข้อมูล</v>
      </c>
      <c r="K187" s="740"/>
      <c r="L187" s="743">
        <v>131</v>
      </c>
      <c r="M187" s="745" t="s">
        <v>1678</v>
      </c>
    </row>
    <row r="188" spans="1:13" s="733" customFormat="1" ht="23.25">
      <c r="A188" s="724">
        <v>182</v>
      </c>
      <c r="B188" s="784">
        <v>4</v>
      </c>
      <c r="C188" s="790"/>
      <c r="D188" s="736" t="s">
        <v>1679</v>
      </c>
      <c r="E188" s="744">
        <v>300000</v>
      </c>
      <c r="F188" s="738"/>
      <c r="G188" s="819"/>
      <c r="H188" s="820" t="str">
        <f t="shared" si="5"/>
        <v/>
      </c>
      <c r="I188" s="738" t="s">
        <v>106</v>
      </c>
      <c r="J188" s="739" t="str">
        <f t="shared" si="9"/>
        <v>โครงการอบรม/ดูงาน</v>
      </c>
      <c r="K188" s="740"/>
      <c r="L188" s="743">
        <v>132</v>
      </c>
      <c r="M188" s="745" t="s">
        <v>1989</v>
      </c>
    </row>
    <row r="189" spans="1:13" s="776" customFormat="1" ht="34.5">
      <c r="A189" s="724">
        <v>183</v>
      </c>
      <c r="B189" s="794">
        <v>4</v>
      </c>
      <c r="C189" s="795"/>
      <c r="D189" s="781" t="s">
        <v>1680</v>
      </c>
      <c r="E189" s="782">
        <v>2000000</v>
      </c>
      <c r="F189" s="772"/>
      <c r="G189" s="824"/>
      <c r="H189" s="825" t="str">
        <f t="shared" si="5"/>
        <v/>
      </c>
      <c r="I189" s="772" t="s">
        <v>106</v>
      </c>
      <c r="J189" s="739" t="str">
        <f t="shared" si="9"/>
        <v>จัดซื้อครุภัณฑ์(เครื่องย่อยพลาสติก,เครื่องตรวจสภาพดิน</v>
      </c>
      <c r="K189" s="773"/>
      <c r="L189" s="774">
        <v>133</v>
      </c>
      <c r="M189" s="775" t="s">
        <v>1681</v>
      </c>
    </row>
    <row r="190" spans="1:13" s="733" customFormat="1" ht="12">
      <c r="A190" s="724">
        <v>184</v>
      </c>
      <c r="B190" s="784">
        <v>4</v>
      </c>
      <c r="C190" s="790"/>
      <c r="D190" s="736" t="s">
        <v>1202</v>
      </c>
      <c r="E190" s="737">
        <v>250000</v>
      </c>
      <c r="F190" s="738"/>
      <c r="G190" s="819"/>
      <c r="H190" s="820" t="str">
        <f t="shared" si="5"/>
        <v/>
      </c>
      <c r="I190" s="738" t="s">
        <v>106</v>
      </c>
      <c r="J190" s="739" t="str">
        <f t="shared" si="9"/>
        <v>ซื้อคุรุภัณฑ์,ป้ายประชาสัมพัมพันธ์</v>
      </c>
      <c r="K190" s="740"/>
      <c r="L190" s="743">
        <v>134</v>
      </c>
      <c r="M190" s="742" t="s">
        <v>1920</v>
      </c>
    </row>
    <row r="191" spans="1:13" s="733" customFormat="1" ht="34.5">
      <c r="A191" s="724">
        <v>185</v>
      </c>
      <c r="B191" s="784">
        <v>4</v>
      </c>
      <c r="C191" s="790"/>
      <c r="D191" s="736" t="s">
        <v>1208</v>
      </c>
      <c r="E191" s="744">
        <v>61800</v>
      </c>
      <c r="F191" s="738"/>
      <c r="G191" s="819"/>
      <c r="H191" s="820" t="str">
        <f t="shared" si="5"/>
        <v/>
      </c>
      <c r="I191" s="738" t="s">
        <v>106</v>
      </c>
      <c r="J191" s="739" t="str">
        <f t="shared" si="9"/>
        <v>โครงการอบรม</v>
      </c>
      <c r="K191" s="740"/>
      <c r="L191" s="743">
        <v>135</v>
      </c>
      <c r="M191" s="745" t="s">
        <v>1246</v>
      </c>
    </row>
    <row r="192" spans="1:13" s="733" customFormat="1" ht="23.25">
      <c r="A192" s="724">
        <v>186</v>
      </c>
      <c r="B192" s="784">
        <v>4</v>
      </c>
      <c r="C192" s="790"/>
      <c r="D192" s="736" t="s">
        <v>1209</v>
      </c>
      <c r="E192" s="744">
        <v>150800</v>
      </c>
      <c r="F192" s="738"/>
      <c r="G192" s="819"/>
      <c r="H192" s="820" t="str">
        <f t="shared" si="5"/>
        <v/>
      </c>
      <c r="I192" s="738" t="s">
        <v>106</v>
      </c>
      <c r="J192" s="739" t="str">
        <f t="shared" si="9"/>
        <v>โครงการอบรม</v>
      </c>
      <c r="K192" s="740"/>
      <c r="L192" s="743">
        <v>136</v>
      </c>
      <c r="M192" s="745" t="s">
        <v>1246</v>
      </c>
    </row>
    <row r="193" spans="1:13" s="733" customFormat="1" ht="23.25">
      <c r="A193" s="724">
        <v>187</v>
      </c>
      <c r="B193" s="784">
        <v>4</v>
      </c>
      <c r="C193" s="790"/>
      <c r="D193" s="736" t="s">
        <v>1210</v>
      </c>
      <c r="E193" s="744">
        <v>224400</v>
      </c>
      <c r="F193" s="738"/>
      <c r="G193" s="819"/>
      <c r="H193" s="820" t="str">
        <f t="shared" si="5"/>
        <v/>
      </c>
      <c r="I193" s="738" t="s">
        <v>106</v>
      </c>
      <c r="J193" s="739" t="str">
        <f t="shared" si="9"/>
        <v>โครงการอบรม</v>
      </c>
      <c r="K193" s="740"/>
      <c r="L193" s="743">
        <v>137</v>
      </c>
      <c r="M193" s="745" t="s">
        <v>1246</v>
      </c>
    </row>
    <row r="194" spans="1:13" s="733" customFormat="1" ht="23.25">
      <c r="A194" s="724">
        <v>188</v>
      </c>
      <c r="B194" s="784">
        <v>4</v>
      </c>
      <c r="C194" s="790"/>
      <c r="D194" s="736" t="s">
        <v>1212</v>
      </c>
      <c r="E194" s="737">
        <v>550000</v>
      </c>
      <c r="F194" s="738"/>
      <c r="G194" s="819"/>
      <c r="H194" s="820" t="str">
        <f t="shared" si="5"/>
        <v/>
      </c>
      <c r="I194" s="738" t="s">
        <v>106</v>
      </c>
      <c r="J194" s="739" t="str">
        <f t="shared" si="9"/>
        <v>โครงการอบรม</v>
      </c>
      <c r="K194" s="740"/>
      <c r="L194" s="743">
        <v>138</v>
      </c>
      <c r="M194" s="745" t="s">
        <v>1246</v>
      </c>
    </row>
    <row r="195" spans="1:13" s="733" customFormat="1" ht="23.25">
      <c r="A195" s="724">
        <v>189</v>
      </c>
      <c r="B195" s="784">
        <v>4</v>
      </c>
      <c r="C195" s="790"/>
      <c r="D195" s="736" t="s">
        <v>1216</v>
      </c>
      <c r="E195" s="737">
        <v>100000</v>
      </c>
      <c r="F195" s="738"/>
      <c r="G195" s="819"/>
      <c r="H195" s="820" t="str">
        <f t="shared" si="5"/>
        <v/>
      </c>
      <c r="I195" s="738" t="s">
        <v>106</v>
      </c>
      <c r="J195" s="739" t="str">
        <f t="shared" si="9"/>
        <v>โครงการอบรม/ดูงาน</v>
      </c>
      <c r="K195" s="740"/>
      <c r="L195" s="743">
        <v>139</v>
      </c>
      <c r="M195" s="745" t="s">
        <v>1989</v>
      </c>
    </row>
    <row r="196" spans="1:13" s="733" customFormat="1" ht="23.25">
      <c r="A196" s="724">
        <v>190</v>
      </c>
      <c r="B196" s="784">
        <v>4</v>
      </c>
      <c r="C196" s="790"/>
      <c r="D196" s="736" t="s">
        <v>1218</v>
      </c>
      <c r="E196" s="744">
        <v>300000</v>
      </c>
      <c r="F196" s="738"/>
      <c r="G196" s="819" t="s">
        <v>106</v>
      </c>
      <c r="H196" s="820">
        <f t="shared" si="5"/>
        <v>22</v>
      </c>
      <c r="I196" s="738"/>
      <c r="J196" s="957" t="str">
        <f>(M196&amp;M6)</f>
        <v>โครงการอบรม (ปรับจากโครงการไม่สอดคล้อง ฯ เป็น 2)</v>
      </c>
      <c r="K196" s="740"/>
      <c r="L196" s="743">
        <v>22</v>
      </c>
      <c r="M196" s="745" t="s">
        <v>1246</v>
      </c>
    </row>
    <row r="197" spans="1:13" s="733" customFormat="1" ht="23.25">
      <c r="A197" s="724">
        <v>191</v>
      </c>
      <c r="B197" s="784">
        <v>4</v>
      </c>
      <c r="C197" s="790"/>
      <c r="D197" s="736" t="s">
        <v>1219</v>
      </c>
      <c r="E197" s="744">
        <v>250000</v>
      </c>
      <c r="F197" s="738"/>
      <c r="G197" s="819" t="s">
        <v>106</v>
      </c>
      <c r="H197" s="820">
        <f t="shared" si="5"/>
        <v>23</v>
      </c>
      <c r="I197" s="738"/>
      <c r="J197" s="957" t="str">
        <f>(M197&amp;M6)</f>
        <v>โครงการอบรม/ประชุม (ปรับจากโครงการไม่สอดคล้อง ฯ เป็น 2)</v>
      </c>
      <c r="K197" s="740"/>
      <c r="L197" s="743">
        <v>23</v>
      </c>
      <c r="M197" s="745" t="s">
        <v>1512</v>
      </c>
    </row>
    <row r="198" spans="1:13" s="733" customFormat="1" ht="23.25">
      <c r="A198" s="724">
        <v>192</v>
      </c>
      <c r="B198" s="784">
        <v>4</v>
      </c>
      <c r="C198" s="790"/>
      <c r="D198" s="736" t="s">
        <v>1220</v>
      </c>
      <c r="E198" s="744">
        <v>6500000</v>
      </c>
      <c r="F198" s="738"/>
      <c r="G198" s="819"/>
      <c r="H198" s="820" t="str">
        <f t="shared" si="5"/>
        <v/>
      </c>
      <c r="I198" s="738" t="s">
        <v>106</v>
      </c>
      <c r="J198" s="957" t="str">
        <f>(M198&amp;M4)</f>
        <v>ภารกิจปกติของหน่วยงาน  (ปรับโครงการจาก 2 เป็น 3)</v>
      </c>
      <c r="K198" s="740"/>
      <c r="L198" s="743">
        <v>140</v>
      </c>
      <c r="M198" s="796" t="s">
        <v>227</v>
      </c>
    </row>
    <row r="199" spans="1:13" s="733" customFormat="1" ht="23.25">
      <c r="A199" s="724">
        <v>193</v>
      </c>
      <c r="B199" s="734">
        <v>3</v>
      </c>
      <c r="C199" s="784" t="s">
        <v>1765</v>
      </c>
      <c r="D199" s="736" t="s">
        <v>1313</v>
      </c>
      <c r="E199" s="744">
        <v>1380000</v>
      </c>
      <c r="F199" s="738" t="s">
        <v>106</v>
      </c>
      <c r="G199" s="819"/>
      <c r="H199" s="820" t="str">
        <f t="shared" si="5"/>
        <v/>
      </c>
      <c r="I199" s="738"/>
      <c r="J199" s="739" t="str">
        <f t="shared" ref="J199:J213" si="10">M199</f>
        <v xml:space="preserve">ภารกิจปกติของหน่วยงาน </v>
      </c>
      <c r="K199" s="740"/>
      <c r="L199" s="743"/>
      <c r="M199" s="742" t="s">
        <v>227</v>
      </c>
    </row>
    <row r="200" spans="1:13" s="733" customFormat="1" ht="23.25">
      <c r="A200" s="724">
        <v>194</v>
      </c>
      <c r="B200" s="734">
        <v>3</v>
      </c>
      <c r="C200" s="790"/>
      <c r="D200" s="736" t="s">
        <v>1315</v>
      </c>
      <c r="E200" s="744">
        <v>100000</v>
      </c>
      <c r="F200" s="738" t="s">
        <v>106</v>
      </c>
      <c r="G200" s="819"/>
      <c r="H200" s="820" t="str">
        <f t="shared" ref="H200:H213" si="11">IF(OR(L200=0,L200&gt;30),"",L200)</f>
        <v/>
      </c>
      <c r="I200" s="738"/>
      <c r="J200" s="739" t="str">
        <f t="shared" si="10"/>
        <v xml:space="preserve">ภารกิจปกติของหน่วยงาน </v>
      </c>
      <c r="K200" s="740"/>
      <c r="L200" s="743"/>
      <c r="M200" s="742" t="s">
        <v>227</v>
      </c>
    </row>
    <row r="201" spans="1:13" s="733" customFormat="1" ht="34.5">
      <c r="A201" s="724">
        <v>195</v>
      </c>
      <c r="B201" s="784">
        <v>4</v>
      </c>
      <c r="C201" s="790"/>
      <c r="D201" s="736" t="s">
        <v>1333</v>
      </c>
      <c r="E201" s="744">
        <v>270600</v>
      </c>
      <c r="F201" s="738" t="s">
        <v>106</v>
      </c>
      <c r="G201" s="819"/>
      <c r="H201" s="820" t="str">
        <f t="shared" si="11"/>
        <v/>
      </c>
      <c r="I201" s="738"/>
      <c r="J201" s="739" t="str">
        <f t="shared" si="10"/>
        <v>โครงการอบรม/จัดซื้ออุปกรณ์ออกกำลังกาย,เตาผลิตก๊าซชีวภาพ,จัดทำซื่อประชาสัมพันธ์</v>
      </c>
      <c r="K201" s="740"/>
      <c r="L201" s="743"/>
      <c r="M201" s="745" t="s">
        <v>1334</v>
      </c>
    </row>
    <row r="202" spans="1:13" s="733" customFormat="1" ht="23.25">
      <c r="A202" s="724">
        <v>196</v>
      </c>
      <c r="B202" s="784">
        <v>4</v>
      </c>
      <c r="C202" s="790"/>
      <c r="D202" s="736" t="s">
        <v>1672</v>
      </c>
      <c r="E202" s="737">
        <v>700000</v>
      </c>
      <c r="F202" s="738" t="s">
        <v>106</v>
      </c>
      <c r="G202" s="819"/>
      <c r="H202" s="820" t="str">
        <f t="shared" si="11"/>
        <v/>
      </c>
      <c r="I202" s="738"/>
      <c r="J202" s="739" t="str">
        <f t="shared" si="10"/>
        <v>โครงการอบรม</v>
      </c>
      <c r="K202" s="740"/>
      <c r="L202" s="743"/>
      <c r="M202" s="745" t="s">
        <v>1246</v>
      </c>
    </row>
    <row r="203" spans="1:13" s="733" customFormat="1" ht="23.25">
      <c r="A203" s="724">
        <v>197</v>
      </c>
      <c r="B203" s="784">
        <v>4</v>
      </c>
      <c r="C203" s="790"/>
      <c r="D203" s="736" t="s">
        <v>1682</v>
      </c>
      <c r="E203" s="744">
        <v>1915000</v>
      </c>
      <c r="F203" s="738" t="s">
        <v>106</v>
      </c>
      <c r="G203" s="819"/>
      <c r="H203" s="820" t="str">
        <f t="shared" si="11"/>
        <v/>
      </c>
      <c r="I203" s="738"/>
      <c r="J203" s="739" t="str">
        <f t="shared" si="10"/>
        <v>โครงการอบรม/จัดซื้อคอมพิวเตอร์</v>
      </c>
      <c r="K203" s="740"/>
      <c r="L203" s="743"/>
      <c r="M203" s="745" t="s">
        <v>1683</v>
      </c>
    </row>
    <row r="204" spans="1:13" s="733" customFormat="1" ht="34.5">
      <c r="A204" s="724">
        <v>198</v>
      </c>
      <c r="B204" s="784">
        <v>4</v>
      </c>
      <c r="C204" s="790"/>
      <c r="D204" s="736" t="s">
        <v>1684</v>
      </c>
      <c r="E204" s="744">
        <v>500000</v>
      </c>
      <c r="F204" s="738" t="s">
        <v>106</v>
      </c>
      <c r="G204" s="819"/>
      <c r="H204" s="820" t="str">
        <f t="shared" si="11"/>
        <v/>
      </c>
      <c r="I204" s="738"/>
      <c r="J204" s="739" t="str">
        <f t="shared" si="10"/>
        <v xml:space="preserve">ภารกิจปกติของหน่วยงาน </v>
      </c>
      <c r="K204" s="740"/>
      <c r="L204" s="743"/>
      <c r="M204" s="742" t="s">
        <v>227</v>
      </c>
    </row>
    <row r="205" spans="1:13" s="733" customFormat="1" ht="23.25">
      <c r="A205" s="724">
        <v>199</v>
      </c>
      <c r="B205" s="784">
        <v>4</v>
      </c>
      <c r="C205" s="790"/>
      <c r="D205" s="736" t="s">
        <v>1685</v>
      </c>
      <c r="E205" s="744">
        <v>936700</v>
      </c>
      <c r="F205" s="738" t="s">
        <v>106</v>
      </c>
      <c r="G205" s="819"/>
      <c r="H205" s="820" t="str">
        <f t="shared" si="11"/>
        <v/>
      </c>
      <c r="I205" s="738"/>
      <c r="J205" s="739" t="str">
        <f t="shared" si="10"/>
        <v>โครงการอบรม/ดูงาน</v>
      </c>
      <c r="K205" s="740"/>
      <c r="L205" s="743"/>
      <c r="M205" s="745" t="s">
        <v>1989</v>
      </c>
    </row>
    <row r="206" spans="1:13" s="733" customFormat="1" ht="23.25">
      <c r="A206" s="724">
        <v>200</v>
      </c>
      <c r="B206" s="784">
        <v>4</v>
      </c>
      <c r="C206" s="790"/>
      <c r="D206" s="736" t="s">
        <v>1686</v>
      </c>
      <c r="E206" s="744">
        <v>95200</v>
      </c>
      <c r="F206" s="738" t="s">
        <v>106</v>
      </c>
      <c r="G206" s="819"/>
      <c r="H206" s="820" t="str">
        <f t="shared" si="11"/>
        <v/>
      </c>
      <c r="I206" s="738"/>
      <c r="J206" s="739" t="str">
        <f t="shared" si="10"/>
        <v xml:space="preserve">ภารกิจปกติของหน่วยงาน </v>
      </c>
      <c r="K206" s="740"/>
      <c r="L206" s="743"/>
      <c r="M206" s="742" t="s">
        <v>227</v>
      </c>
    </row>
    <row r="207" spans="1:13" s="733" customFormat="1" ht="57">
      <c r="A207" s="724">
        <v>201</v>
      </c>
      <c r="B207" s="784">
        <v>4</v>
      </c>
      <c r="C207" s="790"/>
      <c r="D207" s="736" t="s">
        <v>1201</v>
      </c>
      <c r="E207" s="744">
        <v>279070</v>
      </c>
      <c r="F207" s="738" t="s">
        <v>106</v>
      </c>
      <c r="G207" s="819"/>
      <c r="H207" s="820" t="str">
        <f t="shared" si="11"/>
        <v/>
      </c>
      <c r="I207" s="738"/>
      <c r="J207" s="739" t="str">
        <f t="shared" si="10"/>
        <v xml:space="preserve">ภารกิจปกติของหน่วยงาน </v>
      </c>
      <c r="K207" s="740"/>
      <c r="L207" s="743"/>
      <c r="M207" s="742" t="s">
        <v>227</v>
      </c>
    </row>
    <row r="208" spans="1:13" s="733" customFormat="1" ht="12">
      <c r="A208" s="724">
        <v>202</v>
      </c>
      <c r="B208" s="784">
        <v>4</v>
      </c>
      <c r="C208" s="790"/>
      <c r="D208" s="736" t="s">
        <v>1204</v>
      </c>
      <c r="E208" s="744">
        <v>600000</v>
      </c>
      <c r="F208" s="738" t="s">
        <v>106</v>
      </c>
      <c r="G208" s="819"/>
      <c r="H208" s="820" t="str">
        <f t="shared" si="11"/>
        <v/>
      </c>
      <c r="I208" s="738"/>
      <c r="J208" s="739" t="str">
        <f t="shared" si="10"/>
        <v>พัฒนาความรู้</v>
      </c>
      <c r="K208" s="740"/>
      <c r="L208" s="743"/>
      <c r="M208" s="745" t="s">
        <v>1921</v>
      </c>
    </row>
    <row r="209" spans="1:13" s="733" customFormat="1" ht="23.25">
      <c r="A209" s="724">
        <v>203</v>
      </c>
      <c r="B209" s="784">
        <v>4</v>
      </c>
      <c r="C209" s="790"/>
      <c r="D209" s="736" t="s">
        <v>1206</v>
      </c>
      <c r="E209" s="744">
        <v>800000</v>
      </c>
      <c r="F209" s="738" t="s">
        <v>106</v>
      </c>
      <c r="G209" s="819"/>
      <c r="H209" s="820" t="str">
        <f t="shared" si="11"/>
        <v/>
      </c>
      <c r="I209" s="738"/>
      <c r="J209" s="739" t="str">
        <f t="shared" si="10"/>
        <v>ส่งเสริมการท่องเที่ยว</v>
      </c>
      <c r="K209" s="740"/>
      <c r="L209" s="743"/>
      <c r="M209" s="742" t="s">
        <v>1111</v>
      </c>
    </row>
    <row r="210" spans="1:13" s="733" customFormat="1" ht="12">
      <c r="A210" s="724">
        <v>204</v>
      </c>
      <c r="B210" s="784">
        <v>4</v>
      </c>
      <c r="C210" s="790"/>
      <c r="D210" s="736" t="s">
        <v>1211</v>
      </c>
      <c r="E210" s="737">
        <v>50000</v>
      </c>
      <c r="F210" s="738" t="s">
        <v>106</v>
      </c>
      <c r="G210" s="819"/>
      <c r="H210" s="820" t="str">
        <f t="shared" si="11"/>
        <v/>
      </c>
      <c r="I210" s="738"/>
      <c r="J210" s="739" t="str">
        <f t="shared" si="10"/>
        <v xml:space="preserve">ภารกิจปกติของหน่วยงาน </v>
      </c>
      <c r="K210" s="740"/>
      <c r="L210" s="743"/>
      <c r="M210" s="742" t="s">
        <v>227</v>
      </c>
    </row>
    <row r="211" spans="1:13" s="733" customFormat="1" ht="12">
      <c r="A211" s="724">
        <v>205</v>
      </c>
      <c r="B211" s="784">
        <v>4</v>
      </c>
      <c r="C211" s="790"/>
      <c r="D211" s="736" t="s">
        <v>1214</v>
      </c>
      <c r="E211" s="737">
        <v>50000</v>
      </c>
      <c r="F211" s="738" t="s">
        <v>106</v>
      </c>
      <c r="G211" s="819"/>
      <c r="H211" s="820" t="str">
        <f t="shared" si="11"/>
        <v/>
      </c>
      <c r="I211" s="738"/>
      <c r="J211" s="739" t="str">
        <f t="shared" si="10"/>
        <v xml:space="preserve">ภารกิจปกติของหน่วยงาน </v>
      </c>
      <c r="K211" s="740"/>
      <c r="L211" s="743"/>
      <c r="M211" s="742" t="s">
        <v>227</v>
      </c>
    </row>
    <row r="212" spans="1:13" s="733" customFormat="1" ht="12">
      <c r="A212" s="724">
        <v>206</v>
      </c>
      <c r="B212" s="784">
        <v>4</v>
      </c>
      <c r="C212" s="790"/>
      <c r="D212" s="736" t="s">
        <v>1215</v>
      </c>
      <c r="E212" s="737">
        <v>50000</v>
      </c>
      <c r="F212" s="738" t="s">
        <v>106</v>
      </c>
      <c r="G212" s="819"/>
      <c r="H212" s="820" t="str">
        <f t="shared" si="11"/>
        <v/>
      </c>
      <c r="I212" s="738"/>
      <c r="J212" s="739" t="str">
        <f t="shared" si="10"/>
        <v xml:space="preserve">ภารกิจปกติของหน่วยงาน </v>
      </c>
      <c r="K212" s="740"/>
      <c r="L212" s="743"/>
      <c r="M212" s="742" t="s">
        <v>227</v>
      </c>
    </row>
    <row r="213" spans="1:13" s="733" customFormat="1" ht="23.25">
      <c r="A213" s="724">
        <v>207</v>
      </c>
      <c r="B213" s="797">
        <v>4</v>
      </c>
      <c r="C213" s="798"/>
      <c r="D213" s="799" t="s">
        <v>1217</v>
      </c>
      <c r="E213" s="800">
        <v>50000</v>
      </c>
      <c r="F213" s="801" t="s">
        <v>106</v>
      </c>
      <c r="G213" s="829"/>
      <c r="H213" s="830" t="str">
        <f t="shared" si="11"/>
        <v/>
      </c>
      <c r="I213" s="801"/>
      <c r="J213" s="802" t="str">
        <f t="shared" si="10"/>
        <v xml:space="preserve">ภารกิจปกติของหน่วยงาน </v>
      </c>
      <c r="K213" s="803"/>
      <c r="L213" s="804"/>
      <c r="M213" s="742" t="s">
        <v>227</v>
      </c>
    </row>
    <row r="214" spans="1:13" s="733" customFormat="1" ht="12">
      <c r="A214" s="807"/>
      <c r="B214" s="974"/>
      <c r="C214" s="975"/>
      <c r="D214" s="976"/>
      <c r="E214" s="977"/>
      <c r="F214" s="978"/>
      <c r="G214" s="978"/>
      <c r="H214" s="979"/>
      <c r="I214" s="978"/>
      <c r="J214" s="980"/>
      <c r="K214" s="981"/>
      <c r="L214" s="982"/>
      <c r="M214" s="983"/>
    </row>
    <row r="216" spans="1:13">
      <c r="A216" s="805"/>
      <c r="B216" s="805"/>
      <c r="C216" s="805"/>
    </row>
    <row r="217" spans="1:13" hidden="1">
      <c r="A217" s="807"/>
      <c r="B217" s="807"/>
      <c r="C217" s="808"/>
      <c r="D217" s="809" t="s">
        <v>1737</v>
      </c>
      <c r="E217" s="810">
        <f>SUM(E218:E219)</f>
        <v>355136290</v>
      </c>
      <c r="F217" s="810">
        <f>SUM(F218:F219)</f>
        <v>106</v>
      </c>
    </row>
    <row r="218" spans="1:13" hidden="1">
      <c r="A218" s="807"/>
      <c r="B218" s="807"/>
      <c r="C218" s="808"/>
      <c r="D218" s="811" t="s">
        <v>1738</v>
      </c>
      <c r="E218" s="812">
        <f>SUMIF(F$7:F198,$K$4,E$7:E198)</f>
        <v>170370000</v>
      </c>
      <c r="F218" s="813">
        <f>COUNTIF(F$7:F198,$K$4)</f>
        <v>48</v>
      </c>
    </row>
    <row r="219" spans="1:13" hidden="1">
      <c r="A219" s="807"/>
      <c r="B219" s="807"/>
      <c r="C219" s="808"/>
      <c r="D219" s="811" t="s">
        <v>1739</v>
      </c>
      <c r="E219" s="812">
        <f>SUMIF(G$7:G198,$K$4,E$7:E198)</f>
        <v>184766290</v>
      </c>
      <c r="F219" s="813">
        <f>COUNTIF(G$7:G198,$K$4)</f>
        <v>58</v>
      </c>
    </row>
    <row r="220" spans="1:13" hidden="1">
      <c r="A220" s="807"/>
      <c r="B220" s="807"/>
      <c r="C220" s="808"/>
      <c r="D220" s="811" t="s">
        <v>1903</v>
      </c>
      <c r="E220" s="812">
        <f>SUMIF(I$7:I198,$K$4,E$7:E198)</f>
        <v>99589850</v>
      </c>
      <c r="F220" s="813">
        <f>COUNTIF(I$7:I198,$K$4)</f>
        <v>86</v>
      </c>
    </row>
    <row r="221" spans="1:13" hidden="1">
      <c r="A221" s="807"/>
      <c r="B221" s="807"/>
      <c r="C221" s="808"/>
      <c r="D221" s="814" t="s">
        <v>807</v>
      </c>
      <c r="E221" s="815">
        <f>SUM(E218:E220)</f>
        <v>454726140</v>
      </c>
      <c r="F221" s="816">
        <f>SUM(F218:F220)</f>
        <v>192</v>
      </c>
    </row>
    <row r="222" spans="1:13" ht="12">
      <c r="A222" s="805"/>
      <c r="B222" s="805"/>
      <c r="C222" s="805"/>
      <c r="F222" s="738" t="s">
        <v>106</v>
      </c>
    </row>
    <row r="223" spans="1:13">
      <c r="A223" s="805"/>
      <c r="B223" s="805"/>
      <c r="C223" s="805"/>
    </row>
  </sheetData>
  <autoFilter ref="F1:I223"/>
  <mergeCells count="9">
    <mergeCell ref="A5:A6"/>
    <mergeCell ref="C5:C6"/>
    <mergeCell ref="D5:D6"/>
    <mergeCell ref="E5:E6"/>
    <mergeCell ref="K5:L5"/>
    <mergeCell ref="I5:I6"/>
    <mergeCell ref="J5:J6"/>
    <mergeCell ref="G6:H6"/>
    <mergeCell ref="F5:H5"/>
  </mergeCells>
  <phoneticPr fontId="6" type="noConversion"/>
  <printOptions horizontalCentered="1"/>
  <pageMargins left="0.35433070866141736" right="0.35433070866141736" top="0.54" bottom="0.43307086614173229" header="0.31496062992125984" footer="0.15748031496062992"/>
  <pageSetup paperSize="9" orientation="landscape" r:id="rId1"/>
  <headerFooter alignWithMargins="0">
    <oddFooter>&amp;C&amp;9หน้าที่&amp;Pจาก&amp;N</oddFooter>
  </headerFooter>
</worksheet>
</file>

<file path=xl/worksheets/sheet5.xml><?xml version="1.0" encoding="utf-8"?>
<worksheet xmlns="http://schemas.openxmlformats.org/spreadsheetml/2006/main" xmlns:r="http://schemas.openxmlformats.org/officeDocument/2006/relationships">
  <sheetPr enableFormatConditionsCalculation="0">
    <tabColor indexed="43"/>
  </sheetPr>
  <dimension ref="A1:Z222"/>
  <sheetViews>
    <sheetView topLeftCell="D40" zoomScale="75" workbookViewId="0">
      <selection activeCell="A53" sqref="A53:IV53"/>
    </sheetView>
  </sheetViews>
  <sheetFormatPr defaultColWidth="9" defaultRowHeight="21.75" customHeight="1"/>
  <cols>
    <col min="1" max="1" width="5.375" style="40" customWidth="1"/>
    <col min="2" max="2" width="5.375" style="40" hidden="1" customWidth="1"/>
    <col min="3" max="3" width="29" style="40" customWidth="1"/>
    <col min="4" max="4" width="77.375" style="40" customWidth="1"/>
    <col min="5" max="5" width="11.375" style="81" customWidth="1"/>
    <col min="6" max="20" width="4.375" style="40" customWidth="1"/>
    <col min="21" max="21" width="32" style="40" customWidth="1"/>
    <col min="22" max="25" width="9" style="40"/>
    <col min="26" max="26" width="0" style="40" hidden="1" customWidth="1"/>
    <col min="27" max="16384" width="9" style="40"/>
  </cols>
  <sheetData>
    <row r="1" spans="1:26" s="188" customFormat="1" ht="21.75" customHeight="1">
      <c r="A1" s="5" t="s">
        <v>903</v>
      </c>
      <c r="B1" s="5"/>
      <c r="E1" s="189"/>
      <c r="F1" s="188" t="s">
        <v>1476</v>
      </c>
      <c r="H1" s="188" t="s">
        <v>1481</v>
      </c>
    </row>
    <row r="2" spans="1:26" s="188" customFormat="1" ht="21.75" customHeight="1">
      <c r="A2" s="5" t="s">
        <v>530</v>
      </c>
      <c r="B2" s="5"/>
      <c r="E2" s="189"/>
      <c r="H2" s="188" t="s">
        <v>311</v>
      </c>
    </row>
    <row r="3" spans="1:26" s="188" customFormat="1" ht="21.75" customHeight="1">
      <c r="A3" s="5"/>
      <c r="B3" s="5"/>
      <c r="E3" s="189"/>
      <c r="H3" s="188" t="s">
        <v>312</v>
      </c>
      <c r="N3" s="188" t="s">
        <v>1251</v>
      </c>
    </row>
    <row r="4" spans="1:26" s="188" customFormat="1" ht="21.75" customHeight="1">
      <c r="E4" s="189"/>
      <c r="H4" s="188" t="s">
        <v>313</v>
      </c>
      <c r="N4" s="188" t="s">
        <v>1252</v>
      </c>
      <c r="Z4" s="190" t="s">
        <v>106</v>
      </c>
    </row>
    <row r="5" spans="1:26" s="188" customFormat="1" ht="21.75" customHeight="1">
      <c r="A5" s="1171" t="s">
        <v>1474</v>
      </c>
      <c r="B5" s="180"/>
      <c r="C5" s="1171" t="s">
        <v>1454</v>
      </c>
      <c r="D5" s="1171" t="s">
        <v>1455</v>
      </c>
      <c r="E5" s="1175" t="s">
        <v>817</v>
      </c>
      <c r="F5" s="1196" t="s">
        <v>1247</v>
      </c>
      <c r="G5" s="1180" t="s">
        <v>1466</v>
      </c>
      <c r="H5" s="1180"/>
      <c r="I5" s="1180"/>
      <c r="J5" s="1180"/>
      <c r="K5" s="1180"/>
      <c r="L5" s="1181" t="s">
        <v>1467</v>
      </c>
      <c r="M5" s="1181"/>
      <c r="N5" s="1181"/>
      <c r="O5" s="1189" t="s">
        <v>1468</v>
      </c>
      <c r="P5" s="1189"/>
      <c r="Q5" s="1189"/>
      <c r="R5" s="1182" t="s">
        <v>1469</v>
      </c>
      <c r="S5" s="1182"/>
      <c r="T5" s="445" t="s">
        <v>1475</v>
      </c>
      <c r="U5" s="1186" t="s">
        <v>1465</v>
      </c>
      <c r="V5" s="1188" t="s">
        <v>105</v>
      </c>
      <c r="W5" s="1188"/>
      <c r="X5" s="1188"/>
      <c r="Y5" s="1188"/>
    </row>
    <row r="6" spans="1:26" s="188" customFormat="1" ht="76.5">
      <c r="A6" s="1172"/>
      <c r="B6" s="182"/>
      <c r="C6" s="1172"/>
      <c r="D6" s="1172"/>
      <c r="E6" s="1176"/>
      <c r="F6" s="1197"/>
      <c r="G6" s="1195" t="s">
        <v>1482</v>
      </c>
      <c r="H6" s="1195" t="s">
        <v>1471</v>
      </c>
      <c r="I6" s="1195" t="s">
        <v>1473</v>
      </c>
      <c r="J6" s="1195" t="s">
        <v>1456</v>
      </c>
      <c r="K6" s="1195" t="s">
        <v>1457</v>
      </c>
      <c r="L6" s="1190" t="s">
        <v>1480</v>
      </c>
      <c r="M6" s="1190" t="s">
        <v>1458</v>
      </c>
      <c r="N6" s="1190" t="s">
        <v>1459</v>
      </c>
      <c r="O6" s="1192" t="s">
        <v>1460</v>
      </c>
      <c r="P6" s="1192" t="s">
        <v>1461</v>
      </c>
      <c r="Q6" s="1192" t="s">
        <v>1462</v>
      </c>
      <c r="R6" s="1193" t="s">
        <v>1472</v>
      </c>
      <c r="S6" s="1193" t="s">
        <v>1463</v>
      </c>
      <c r="T6" s="1192" t="s">
        <v>1464</v>
      </c>
      <c r="U6" s="1174"/>
      <c r="V6" s="183" t="s">
        <v>812</v>
      </c>
      <c r="W6" s="184" t="s">
        <v>813</v>
      </c>
      <c r="X6" s="184" t="s">
        <v>814</v>
      </c>
      <c r="Y6" s="183" t="s">
        <v>815</v>
      </c>
    </row>
    <row r="7" spans="1:26" s="188" customFormat="1" ht="21.75" customHeight="1">
      <c r="A7" s="1199"/>
      <c r="B7" s="192"/>
      <c r="C7" s="1199"/>
      <c r="D7" s="1199"/>
      <c r="E7" s="1200"/>
      <c r="F7" s="1198"/>
      <c r="G7" s="1191"/>
      <c r="H7" s="1191"/>
      <c r="I7" s="1191"/>
      <c r="J7" s="1191"/>
      <c r="K7" s="1191"/>
      <c r="L7" s="1191"/>
      <c r="M7" s="1191"/>
      <c r="N7" s="1191"/>
      <c r="O7" s="1191"/>
      <c r="P7" s="1191"/>
      <c r="Q7" s="1191"/>
      <c r="R7" s="1194"/>
      <c r="S7" s="1194"/>
      <c r="T7" s="1191"/>
      <c r="U7" s="1187"/>
      <c r="V7" s="31" t="s">
        <v>1250</v>
      </c>
      <c r="W7" s="32" t="s">
        <v>1248</v>
      </c>
      <c r="X7" s="32" t="s">
        <v>1341</v>
      </c>
      <c r="Y7" s="31" t="s">
        <v>1249</v>
      </c>
    </row>
    <row r="8" spans="1:26" ht="42.75">
      <c r="A8" s="160">
        <v>1</v>
      </c>
      <c r="B8" s="199">
        <v>1</v>
      </c>
      <c r="C8" s="200" t="s">
        <v>531</v>
      </c>
      <c r="D8" s="109" t="s">
        <v>922</v>
      </c>
      <c r="E8" s="110">
        <v>3450000</v>
      </c>
      <c r="F8" s="164" t="s">
        <v>1249</v>
      </c>
      <c r="G8" s="201">
        <v>1</v>
      </c>
      <c r="H8" s="202">
        <v>0</v>
      </c>
      <c r="I8" s="202">
        <v>0</v>
      </c>
      <c r="J8" s="202">
        <v>0</v>
      </c>
      <c r="K8" s="203">
        <v>0</v>
      </c>
      <c r="L8" s="201">
        <v>1</v>
      </c>
      <c r="M8" s="202">
        <v>1</v>
      </c>
      <c r="N8" s="203">
        <v>1</v>
      </c>
      <c r="O8" s="201">
        <v>0</v>
      </c>
      <c r="P8" s="202">
        <v>1</v>
      </c>
      <c r="Q8" s="203">
        <v>1</v>
      </c>
      <c r="R8" s="201">
        <v>0</v>
      </c>
      <c r="S8" s="204">
        <v>0</v>
      </c>
      <c r="T8" s="164">
        <v>0</v>
      </c>
      <c r="U8" s="205" t="s">
        <v>923</v>
      </c>
      <c r="V8" s="166" t="str">
        <f t="shared" ref="V8:V71" si="0">IF($F8="Y",$Z$4,"")</f>
        <v/>
      </c>
      <c r="W8" s="166" t="str">
        <f t="shared" ref="W8:W71" si="1">IF(F8="F",$Z$4,"")</f>
        <v/>
      </c>
      <c r="X8" s="166" t="str">
        <f t="shared" ref="X8:X71" si="2">IF(F8="L",$Z$4,"")</f>
        <v/>
      </c>
      <c r="Y8" s="166" t="str">
        <f t="shared" ref="Y8:Y71" si="3">IF(F8="N",$Z$4,"")</f>
        <v>ü</v>
      </c>
    </row>
    <row r="9" spans="1:26" ht="21.75" customHeight="1">
      <c r="A9" s="167">
        <f t="shared" ref="A9:A40" si="4">A8+1</f>
        <v>2</v>
      </c>
      <c r="B9" s="206">
        <v>1</v>
      </c>
      <c r="C9" s="207"/>
      <c r="D9" s="111" t="s">
        <v>924</v>
      </c>
      <c r="E9" s="112">
        <v>418240</v>
      </c>
      <c r="F9" s="208" t="s">
        <v>1248</v>
      </c>
      <c r="G9" s="209">
        <v>1</v>
      </c>
      <c r="H9" s="210">
        <v>0</v>
      </c>
      <c r="I9" s="210">
        <v>0</v>
      </c>
      <c r="J9" s="210">
        <v>0</v>
      </c>
      <c r="K9" s="211">
        <v>0</v>
      </c>
      <c r="L9" s="209">
        <v>1</v>
      </c>
      <c r="M9" s="210">
        <v>1</v>
      </c>
      <c r="N9" s="211">
        <v>1</v>
      </c>
      <c r="O9" s="209">
        <v>0</v>
      </c>
      <c r="P9" s="210">
        <v>1</v>
      </c>
      <c r="Q9" s="211">
        <v>1</v>
      </c>
      <c r="R9" s="209">
        <v>1</v>
      </c>
      <c r="S9" s="212">
        <v>1</v>
      </c>
      <c r="T9" s="208">
        <v>1</v>
      </c>
      <c r="U9" s="213" t="s">
        <v>925</v>
      </c>
      <c r="V9" s="169" t="str">
        <f t="shared" si="0"/>
        <v/>
      </c>
      <c r="W9" s="169" t="str">
        <f t="shared" si="1"/>
        <v>ü</v>
      </c>
      <c r="X9" s="169" t="str">
        <f t="shared" si="2"/>
        <v/>
      </c>
      <c r="Y9" s="169" t="str">
        <f t="shared" si="3"/>
        <v/>
      </c>
    </row>
    <row r="10" spans="1:26" ht="21.75" customHeight="1">
      <c r="A10" s="167">
        <f t="shared" si="4"/>
        <v>3</v>
      </c>
      <c r="B10" s="206">
        <v>1</v>
      </c>
      <c r="C10" s="207"/>
      <c r="D10" s="113" t="s">
        <v>926</v>
      </c>
      <c r="E10" s="112">
        <v>4800000</v>
      </c>
      <c r="F10" s="208" t="s">
        <v>1250</v>
      </c>
      <c r="G10" s="209">
        <v>1</v>
      </c>
      <c r="H10" s="210">
        <v>1</v>
      </c>
      <c r="I10" s="210">
        <v>0</v>
      </c>
      <c r="J10" s="210">
        <v>0</v>
      </c>
      <c r="K10" s="210">
        <v>0</v>
      </c>
      <c r="L10" s="209">
        <v>1</v>
      </c>
      <c r="M10" s="210">
        <v>1</v>
      </c>
      <c r="N10" s="211">
        <v>1</v>
      </c>
      <c r="O10" s="209">
        <v>0</v>
      </c>
      <c r="P10" s="210">
        <v>1</v>
      </c>
      <c r="Q10" s="212">
        <v>1</v>
      </c>
      <c r="R10" s="214">
        <v>1</v>
      </c>
      <c r="S10" s="212">
        <v>1</v>
      </c>
      <c r="T10" s="215">
        <v>1</v>
      </c>
      <c r="U10" s="95" t="s">
        <v>927</v>
      </c>
      <c r="V10" s="169" t="str">
        <f t="shared" si="0"/>
        <v>ü</v>
      </c>
      <c r="W10" s="169" t="str">
        <f t="shared" si="1"/>
        <v/>
      </c>
      <c r="X10" s="169" t="str">
        <f t="shared" si="2"/>
        <v/>
      </c>
      <c r="Y10" s="169" t="str">
        <f t="shared" si="3"/>
        <v/>
      </c>
    </row>
    <row r="11" spans="1:26" ht="21.75" customHeight="1">
      <c r="A11" s="167">
        <f t="shared" si="4"/>
        <v>4</v>
      </c>
      <c r="B11" s="206">
        <v>1</v>
      </c>
      <c r="C11" s="207"/>
      <c r="D11" s="111" t="s">
        <v>928</v>
      </c>
      <c r="E11" s="114">
        <v>900000</v>
      </c>
      <c r="F11" s="208" t="s">
        <v>1250</v>
      </c>
      <c r="G11" s="209">
        <v>1</v>
      </c>
      <c r="H11" s="210">
        <v>1</v>
      </c>
      <c r="I11" s="210">
        <v>0</v>
      </c>
      <c r="J11" s="210">
        <v>0</v>
      </c>
      <c r="K11" s="210">
        <v>0</v>
      </c>
      <c r="L11" s="209">
        <v>1</v>
      </c>
      <c r="M11" s="210">
        <v>1</v>
      </c>
      <c r="N11" s="211">
        <v>1</v>
      </c>
      <c r="O11" s="209">
        <v>0</v>
      </c>
      <c r="P11" s="210">
        <v>1</v>
      </c>
      <c r="Q11" s="212">
        <v>1</v>
      </c>
      <c r="R11" s="214">
        <v>1</v>
      </c>
      <c r="S11" s="212">
        <v>1</v>
      </c>
      <c r="T11" s="215">
        <v>1</v>
      </c>
      <c r="U11" s="95" t="s">
        <v>929</v>
      </c>
      <c r="V11" s="169" t="str">
        <f t="shared" si="0"/>
        <v>ü</v>
      </c>
      <c r="W11" s="169" t="str">
        <f t="shared" si="1"/>
        <v/>
      </c>
      <c r="X11" s="169" t="str">
        <f t="shared" si="2"/>
        <v/>
      </c>
      <c r="Y11" s="169" t="str">
        <f t="shared" si="3"/>
        <v/>
      </c>
    </row>
    <row r="12" spans="1:26" ht="21.75" customHeight="1">
      <c r="A12" s="167">
        <f t="shared" si="4"/>
        <v>5</v>
      </c>
      <c r="B12" s="206">
        <v>1</v>
      </c>
      <c r="C12" s="207"/>
      <c r="D12" s="111" t="s">
        <v>930</v>
      </c>
      <c r="E12" s="114">
        <v>1042000</v>
      </c>
      <c r="F12" s="208" t="s">
        <v>1249</v>
      </c>
      <c r="G12" s="209">
        <v>1</v>
      </c>
      <c r="H12" s="210">
        <v>0</v>
      </c>
      <c r="I12" s="210">
        <v>0</v>
      </c>
      <c r="J12" s="210">
        <v>0</v>
      </c>
      <c r="K12" s="211">
        <v>0</v>
      </c>
      <c r="L12" s="209">
        <v>1</v>
      </c>
      <c r="M12" s="210">
        <v>1</v>
      </c>
      <c r="N12" s="211">
        <v>1</v>
      </c>
      <c r="O12" s="209">
        <v>0</v>
      </c>
      <c r="P12" s="210">
        <v>1</v>
      </c>
      <c r="Q12" s="211">
        <v>1</v>
      </c>
      <c r="R12" s="209">
        <v>1</v>
      </c>
      <c r="S12" s="212">
        <v>1</v>
      </c>
      <c r="T12" s="208">
        <v>0</v>
      </c>
      <c r="U12" s="216" t="s">
        <v>863</v>
      </c>
      <c r="V12" s="169" t="str">
        <f t="shared" si="0"/>
        <v/>
      </c>
      <c r="W12" s="169" t="str">
        <f t="shared" si="1"/>
        <v/>
      </c>
      <c r="X12" s="169" t="str">
        <f t="shared" si="2"/>
        <v/>
      </c>
      <c r="Y12" s="169" t="str">
        <f t="shared" si="3"/>
        <v>ü</v>
      </c>
    </row>
    <row r="13" spans="1:26" ht="21.75" customHeight="1">
      <c r="A13" s="167">
        <f t="shared" si="4"/>
        <v>6</v>
      </c>
      <c r="B13" s="206">
        <v>1</v>
      </c>
      <c r="C13" s="207"/>
      <c r="D13" s="111" t="s">
        <v>931</v>
      </c>
      <c r="E13" s="114">
        <v>1730000</v>
      </c>
      <c r="F13" s="208" t="s">
        <v>1249</v>
      </c>
      <c r="G13" s="209">
        <v>1</v>
      </c>
      <c r="H13" s="210">
        <v>0</v>
      </c>
      <c r="I13" s="210">
        <v>0</v>
      </c>
      <c r="J13" s="210">
        <v>0</v>
      </c>
      <c r="K13" s="211">
        <v>0</v>
      </c>
      <c r="L13" s="209">
        <v>1</v>
      </c>
      <c r="M13" s="210">
        <v>1</v>
      </c>
      <c r="N13" s="211">
        <v>0</v>
      </c>
      <c r="O13" s="209">
        <v>0</v>
      </c>
      <c r="P13" s="210">
        <v>1</v>
      </c>
      <c r="Q13" s="211">
        <v>1</v>
      </c>
      <c r="R13" s="209">
        <v>0</v>
      </c>
      <c r="S13" s="212">
        <v>0</v>
      </c>
      <c r="T13" s="208">
        <v>0</v>
      </c>
      <c r="U13" s="216" t="s">
        <v>932</v>
      </c>
      <c r="V13" s="169" t="str">
        <f t="shared" si="0"/>
        <v/>
      </c>
      <c r="W13" s="169" t="str">
        <f t="shared" si="1"/>
        <v/>
      </c>
      <c r="X13" s="169" t="str">
        <f t="shared" si="2"/>
        <v/>
      </c>
      <c r="Y13" s="169" t="str">
        <f t="shared" si="3"/>
        <v>ü</v>
      </c>
    </row>
    <row r="14" spans="1:26" ht="21.75" customHeight="1">
      <c r="A14" s="167">
        <f t="shared" si="4"/>
        <v>7</v>
      </c>
      <c r="B14" s="206">
        <v>1</v>
      </c>
      <c r="C14" s="207"/>
      <c r="D14" s="115" t="s">
        <v>933</v>
      </c>
      <c r="E14" s="116">
        <v>1530000</v>
      </c>
      <c r="F14" s="167" t="s">
        <v>1249</v>
      </c>
      <c r="G14" s="217">
        <v>1</v>
      </c>
      <c r="H14" s="218">
        <v>0</v>
      </c>
      <c r="I14" s="218">
        <v>0</v>
      </c>
      <c r="J14" s="218">
        <v>0</v>
      </c>
      <c r="K14" s="219">
        <v>0</v>
      </c>
      <c r="L14" s="217">
        <v>1</v>
      </c>
      <c r="M14" s="218">
        <v>1</v>
      </c>
      <c r="N14" s="219">
        <v>1</v>
      </c>
      <c r="O14" s="217">
        <v>0</v>
      </c>
      <c r="P14" s="218">
        <v>1</v>
      </c>
      <c r="Q14" s="219">
        <v>1</v>
      </c>
      <c r="R14" s="217">
        <v>0</v>
      </c>
      <c r="S14" s="220">
        <v>0</v>
      </c>
      <c r="T14" s="167">
        <v>0</v>
      </c>
      <c r="U14" s="221" t="s">
        <v>934</v>
      </c>
      <c r="V14" s="169" t="str">
        <f t="shared" si="0"/>
        <v/>
      </c>
      <c r="W14" s="169" t="str">
        <f t="shared" si="1"/>
        <v/>
      </c>
      <c r="X14" s="169" t="str">
        <f t="shared" si="2"/>
        <v/>
      </c>
      <c r="Y14" s="169" t="str">
        <f t="shared" si="3"/>
        <v>ü</v>
      </c>
    </row>
    <row r="15" spans="1:26" ht="21.75" customHeight="1">
      <c r="A15" s="167">
        <f t="shared" si="4"/>
        <v>8</v>
      </c>
      <c r="B15" s="206">
        <v>1</v>
      </c>
      <c r="C15" s="207"/>
      <c r="D15" s="117" t="s">
        <v>935</v>
      </c>
      <c r="E15" s="118">
        <v>1000000</v>
      </c>
      <c r="F15" s="167" t="s">
        <v>1250</v>
      </c>
      <c r="G15" s="217">
        <v>1</v>
      </c>
      <c r="H15" s="218">
        <v>1</v>
      </c>
      <c r="I15" s="218">
        <v>0</v>
      </c>
      <c r="J15" s="218">
        <v>0</v>
      </c>
      <c r="K15" s="218">
        <v>0</v>
      </c>
      <c r="L15" s="217">
        <v>1</v>
      </c>
      <c r="M15" s="218">
        <v>1</v>
      </c>
      <c r="N15" s="219">
        <v>1</v>
      </c>
      <c r="O15" s="217">
        <v>0</v>
      </c>
      <c r="P15" s="218">
        <v>1</v>
      </c>
      <c r="Q15" s="220">
        <v>1</v>
      </c>
      <c r="R15" s="222">
        <v>1</v>
      </c>
      <c r="S15" s="220">
        <v>1</v>
      </c>
      <c r="T15" s="223">
        <v>1</v>
      </c>
      <c r="U15" s="98" t="s">
        <v>936</v>
      </c>
      <c r="V15" s="169" t="str">
        <f t="shared" si="0"/>
        <v>ü</v>
      </c>
      <c r="W15" s="169" t="str">
        <f t="shared" si="1"/>
        <v/>
      </c>
      <c r="X15" s="169" t="str">
        <f t="shared" si="2"/>
        <v/>
      </c>
      <c r="Y15" s="169" t="str">
        <f t="shared" si="3"/>
        <v/>
      </c>
    </row>
    <row r="16" spans="1:26" ht="21.75" customHeight="1">
      <c r="A16" s="167">
        <f t="shared" si="4"/>
        <v>9</v>
      </c>
      <c r="B16" s="206">
        <v>1</v>
      </c>
      <c r="C16" s="207"/>
      <c r="D16" s="111" t="s">
        <v>937</v>
      </c>
      <c r="E16" s="118">
        <v>100000</v>
      </c>
      <c r="F16" s="167" t="s">
        <v>1341</v>
      </c>
      <c r="G16" s="217">
        <v>1</v>
      </c>
      <c r="H16" s="218">
        <v>1</v>
      </c>
      <c r="I16" s="218">
        <v>0</v>
      </c>
      <c r="J16" s="218">
        <v>0</v>
      </c>
      <c r="K16" s="218">
        <v>0</v>
      </c>
      <c r="L16" s="217">
        <v>1</v>
      </c>
      <c r="M16" s="218">
        <v>1</v>
      </c>
      <c r="N16" s="219">
        <v>1</v>
      </c>
      <c r="O16" s="217">
        <v>0</v>
      </c>
      <c r="P16" s="218">
        <v>1</v>
      </c>
      <c r="Q16" s="220">
        <v>1</v>
      </c>
      <c r="R16" s="222">
        <v>1</v>
      </c>
      <c r="S16" s="220">
        <v>1</v>
      </c>
      <c r="T16" s="223">
        <v>1</v>
      </c>
      <c r="U16" s="98" t="s">
        <v>1342</v>
      </c>
      <c r="V16" s="169" t="str">
        <f t="shared" si="0"/>
        <v/>
      </c>
      <c r="W16" s="169" t="str">
        <f t="shared" si="1"/>
        <v/>
      </c>
      <c r="X16" s="169" t="str">
        <f t="shared" si="2"/>
        <v>ü</v>
      </c>
      <c r="Y16" s="169" t="str">
        <f t="shared" si="3"/>
        <v/>
      </c>
    </row>
    <row r="17" spans="1:25" ht="21.75" customHeight="1">
      <c r="A17" s="167">
        <f t="shared" si="4"/>
        <v>10</v>
      </c>
      <c r="B17" s="206">
        <v>1</v>
      </c>
      <c r="C17" s="207"/>
      <c r="D17" s="111" t="s">
        <v>938</v>
      </c>
      <c r="E17" s="118">
        <v>150000</v>
      </c>
      <c r="F17" s="167" t="s">
        <v>1341</v>
      </c>
      <c r="G17" s="217">
        <v>1</v>
      </c>
      <c r="H17" s="218">
        <v>1</v>
      </c>
      <c r="I17" s="218">
        <v>0</v>
      </c>
      <c r="J17" s="218">
        <v>0</v>
      </c>
      <c r="K17" s="218">
        <v>0</v>
      </c>
      <c r="L17" s="217">
        <v>1</v>
      </c>
      <c r="M17" s="218">
        <v>1</v>
      </c>
      <c r="N17" s="219">
        <v>1</v>
      </c>
      <c r="O17" s="217">
        <v>0</v>
      </c>
      <c r="P17" s="218">
        <v>1</v>
      </c>
      <c r="Q17" s="220">
        <v>1</v>
      </c>
      <c r="R17" s="222">
        <v>1</v>
      </c>
      <c r="S17" s="220">
        <v>1</v>
      </c>
      <c r="T17" s="223">
        <v>1</v>
      </c>
      <c r="U17" s="98" t="s">
        <v>1342</v>
      </c>
      <c r="V17" s="169" t="str">
        <f t="shared" si="0"/>
        <v/>
      </c>
      <c r="W17" s="169" t="str">
        <f t="shared" si="1"/>
        <v/>
      </c>
      <c r="X17" s="169" t="str">
        <f t="shared" si="2"/>
        <v>ü</v>
      </c>
      <c r="Y17" s="169" t="str">
        <f t="shared" si="3"/>
        <v/>
      </c>
    </row>
    <row r="18" spans="1:25" ht="21.75" customHeight="1">
      <c r="A18" s="167">
        <f t="shared" si="4"/>
        <v>11</v>
      </c>
      <c r="B18" s="206">
        <v>1</v>
      </c>
      <c r="C18" s="207"/>
      <c r="D18" s="111" t="s">
        <v>939</v>
      </c>
      <c r="E18" s="118">
        <v>200000</v>
      </c>
      <c r="F18" s="167" t="s">
        <v>1341</v>
      </c>
      <c r="G18" s="217">
        <v>1</v>
      </c>
      <c r="H18" s="218">
        <v>1</v>
      </c>
      <c r="I18" s="218">
        <v>0</v>
      </c>
      <c r="J18" s="218">
        <v>0</v>
      </c>
      <c r="K18" s="218">
        <v>0</v>
      </c>
      <c r="L18" s="217">
        <v>1</v>
      </c>
      <c r="M18" s="218">
        <v>1</v>
      </c>
      <c r="N18" s="219">
        <v>1</v>
      </c>
      <c r="O18" s="217">
        <v>0</v>
      </c>
      <c r="P18" s="218">
        <v>1</v>
      </c>
      <c r="Q18" s="220">
        <v>1</v>
      </c>
      <c r="R18" s="222">
        <v>1</v>
      </c>
      <c r="S18" s="220">
        <v>1</v>
      </c>
      <c r="T18" s="223">
        <v>1</v>
      </c>
      <c r="U18" s="98" t="s">
        <v>1342</v>
      </c>
      <c r="V18" s="169" t="str">
        <f t="shared" si="0"/>
        <v/>
      </c>
      <c r="W18" s="169" t="str">
        <f t="shared" si="1"/>
        <v/>
      </c>
      <c r="X18" s="169" t="str">
        <f t="shared" si="2"/>
        <v>ü</v>
      </c>
      <c r="Y18" s="169" t="str">
        <f t="shared" si="3"/>
        <v/>
      </c>
    </row>
    <row r="19" spans="1:25" ht="21.75" customHeight="1">
      <c r="A19" s="167">
        <f t="shared" si="4"/>
        <v>12</v>
      </c>
      <c r="B19" s="206">
        <v>1</v>
      </c>
      <c r="C19" s="207"/>
      <c r="D19" s="119" t="s">
        <v>940</v>
      </c>
      <c r="E19" s="120">
        <v>200000</v>
      </c>
      <c r="F19" s="171" t="s">
        <v>1341</v>
      </c>
      <c r="G19" s="224">
        <v>1</v>
      </c>
      <c r="H19" s="225">
        <v>1</v>
      </c>
      <c r="I19" s="225">
        <v>0</v>
      </c>
      <c r="J19" s="225">
        <v>0</v>
      </c>
      <c r="K19" s="225">
        <v>0</v>
      </c>
      <c r="L19" s="224">
        <v>1</v>
      </c>
      <c r="M19" s="225">
        <v>1</v>
      </c>
      <c r="N19" s="226">
        <v>1</v>
      </c>
      <c r="O19" s="224">
        <v>0</v>
      </c>
      <c r="P19" s="225">
        <v>1</v>
      </c>
      <c r="Q19" s="227">
        <v>1</v>
      </c>
      <c r="R19" s="228">
        <v>1</v>
      </c>
      <c r="S19" s="227">
        <v>1</v>
      </c>
      <c r="T19" s="229">
        <v>1</v>
      </c>
      <c r="U19" s="172" t="s">
        <v>1342</v>
      </c>
      <c r="V19" s="169" t="str">
        <f t="shared" si="0"/>
        <v/>
      </c>
      <c r="W19" s="169" t="str">
        <f t="shared" si="1"/>
        <v/>
      </c>
      <c r="X19" s="169" t="str">
        <f t="shared" si="2"/>
        <v>ü</v>
      </c>
      <c r="Y19" s="169" t="str">
        <f t="shared" si="3"/>
        <v/>
      </c>
    </row>
    <row r="20" spans="1:25" ht="21.75" customHeight="1">
      <c r="A20" s="167">
        <f t="shared" si="4"/>
        <v>13</v>
      </c>
      <c r="B20" s="206">
        <v>1</v>
      </c>
      <c r="C20" s="207"/>
      <c r="D20" s="111" t="s">
        <v>941</v>
      </c>
      <c r="E20" s="118">
        <v>300000</v>
      </c>
      <c r="F20" s="167" t="s">
        <v>1341</v>
      </c>
      <c r="G20" s="217">
        <v>1</v>
      </c>
      <c r="H20" s="218">
        <v>1</v>
      </c>
      <c r="I20" s="218">
        <v>0</v>
      </c>
      <c r="J20" s="218">
        <v>0</v>
      </c>
      <c r="K20" s="218">
        <v>0</v>
      </c>
      <c r="L20" s="217">
        <v>1</v>
      </c>
      <c r="M20" s="218">
        <v>1</v>
      </c>
      <c r="N20" s="219">
        <v>1</v>
      </c>
      <c r="O20" s="217">
        <v>0</v>
      </c>
      <c r="P20" s="218">
        <v>1</v>
      </c>
      <c r="Q20" s="220">
        <v>1</v>
      </c>
      <c r="R20" s="222">
        <v>1</v>
      </c>
      <c r="S20" s="220">
        <v>1</v>
      </c>
      <c r="T20" s="223">
        <v>1</v>
      </c>
      <c r="U20" s="98" t="s">
        <v>1342</v>
      </c>
      <c r="V20" s="169" t="str">
        <f t="shared" si="0"/>
        <v/>
      </c>
      <c r="W20" s="169" t="str">
        <f t="shared" si="1"/>
        <v/>
      </c>
      <c r="X20" s="169" t="str">
        <f t="shared" si="2"/>
        <v>ü</v>
      </c>
      <c r="Y20" s="169" t="str">
        <f t="shared" si="3"/>
        <v/>
      </c>
    </row>
    <row r="21" spans="1:25" ht="21.75" customHeight="1">
      <c r="A21" s="167">
        <f t="shared" si="4"/>
        <v>14</v>
      </c>
      <c r="B21" s="206">
        <v>1</v>
      </c>
      <c r="C21" s="207"/>
      <c r="D21" s="111" t="s">
        <v>942</v>
      </c>
      <c r="E21" s="118">
        <v>300000</v>
      </c>
      <c r="F21" s="167" t="s">
        <v>1341</v>
      </c>
      <c r="G21" s="217">
        <v>1</v>
      </c>
      <c r="H21" s="218">
        <v>1</v>
      </c>
      <c r="I21" s="218">
        <v>0</v>
      </c>
      <c r="J21" s="218">
        <v>0</v>
      </c>
      <c r="K21" s="218">
        <v>0</v>
      </c>
      <c r="L21" s="217">
        <v>1</v>
      </c>
      <c r="M21" s="218">
        <v>1</v>
      </c>
      <c r="N21" s="219">
        <v>1</v>
      </c>
      <c r="O21" s="217">
        <v>0</v>
      </c>
      <c r="P21" s="218">
        <v>1</v>
      </c>
      <c r="Q21" s="220">
        <v>1</v>
      </c>
      <c r="R21" s="222">
        <v>1</v>
      </c>
      <c r="S21" s="220">
        <v>1</v>
      </c>
      <c r="T21" s="223">
        <v>1</v>
      </c>
      <c r="U21" s="98" t="s">
        <v>1342</v>
      </c>
      <c r="V21" s="169" t="str">
        <f t="shared" si="0"/>
        <v/>
      </c>
      <c r="W21" s="169" t="str">
        <f t="shared" si="1"/>
        <v/>
      </c>
      <c r="X21" s="169" t="str">
        <f t="shared" si="2"/>
        <v>ü</v>
      </c>
      <c r="Y21" s="169" t="str">
        <f t="shared" si="3"/>
        <v/>
      </c>
    </row>
    <row r="22" spans="1:25" ht="21.75" customHeight="1">
      <c r="A22" s="167">
        <f t="shared" si="4"/>
        <v>15</v>
      </c>
      <c r="B22" s="206">
        <v>1</v>
      </c>
      <c r="C22" s="207"/>
      <c r="D22" s="111" t="s">
        <v>1180</v>
      </c>
      <c r="E22" s="118">
        <v>300000</v>
      </c>
      <c r="F22" s="167" t="s">
        <v>1341</v>
      </c>
      <c r="G22" s="217">
        <v>1</v>
      </c>
      <c r="H22" s="218">
        <v>1</v>
      </c>
      <c r="I22" s="218">
        <v>0</v>
      </c>
      <c r="J22" s="218">
        <v>0</v>
      </c>
      <c r="K22" s="218">
        <v>0</v>
      </c>
      <c r="L22" s="217">
        <v>1</v>
      </c>
      <c r="M22" s="218">
        <v>1</v>
      </c>
      <c r="N22" s="219">
        <v>1</v>
      </c>
      <c r="O22" s="217">
        <v>0</v>
      </c>
      <c r="P22" s="218">
        <v>1</v>
      </c>
      <c r="Q22" s="220">
        <v>1</v>
      </c>
      <c r="R22" s="222">
        <v>1</v>
      </c>
      <c r="S22" s="220">
        <v>1</v>
      </c>
      <c r="T22" s="223">
        <v>1</v>
      </c>
      <c r="U22" s="98" t="s">
        <v>1342</v>
      </c>
      <c r="V22" s="169" t="str">
        <f t="shared" si="0"/>
        <v/>
      </c>
      <c r="W22" s="169" t="str">
        <f t="shared" si="1"/>
        <v/>
      </c>
      <c r="X22" s="169" t="str">
        <f t="shared" si="2"/>
        <v>ü</v>
      </c>
      <c r="Y22" s="169" t="str">
        <f t="shared" si="3"/>
        <v/>
      </c>
    </row>
    <row r="23" spans="1:25" ht="21.75" customHeight="1">
      <c r="A23" s="167">
        <f t="shared" si="4"/>
        <v>16</v>
      </c>
      <c r="B23" s="206">
        <v>1</v>
      </c>
      <c r="C23" s="207"/>
      <c r="D23" s="111" t="s">
        <v>1181</v>
      </c>
      <c r="E23" s="118">
        <v>300000</v>
      </c>
      <c r="F23" s="167" t="s">
        <v>1341</v>
      </c>
      <c r="G23" s="217">
        <v>1</v>
      </c>
      <c r="H23" s="218">
        <v>1</v>
      </c>
      <c r="I23" s="218">
        <v>0</v>
      </c>
      <c r="J23" s="218">
        <v>0</v>
      </c>
      <c r="K23" s="218">
        <v>0</v>
      </c>
      <c r="L23" s="217">
        <v>1</v>
      </c>
      <c r="M23" s="218">
        <v>1</v>
      </c>
      <c r="N23" s="219">
        <v>1</v>
      </c>
      <c r="O23" s="217">
        <v>0</v>
      </c>
      <c r="P23" s="218">
        <v>1</v>
      </c>
      <c r="Q23" s="220">
        <v>1</v>
      </c>
      <c r="R23" s="222">
        <v>1</v>
      </c>
      <c r="S23" s="220">
        <v>1</v>
      </c>
      <c r="T23" s="223">
        <v>1</v>
      </c>
      <c r="U23" s="98" t="s">
        <v>1342</v>
      </c>
      <c r="V23" s="169" t="str">
        <f t="shared" si="0"/>
        <v/>
      </c>
      <c r="W23" s="169" t="str">
        <f t="shared" si="1"/>
        <v/>
      </c>
      <c r="X23" s="169" t="str">
        <f t="shared" si="2"/>
        <v>ü</v>
      </c>
      <c r="Y23" s="169" t="str">
        <f t="shared" si="3"/>
        <v/>
      </c>
    </row>
    <row r="24" spans="1:25" ht="21.75" customHeight="1">
      <c r="A24" s="167">
        <f t="shared" si="4"/>
        <v>17</v>
      </c>
      <c r="B24" s="206">
        <v>1</v>
      </c>
      <c r="C24" s="207"/>
      <c r="D24" s="111" t="s">
        <v>1182</v>
      </c>
      <c r="E24" s="118">
        <v>50000</v>
      </c>
      <c r="F24" s="167" t="s">
        <v>1248</v>
      </c>
      <c r="G24" s="217">
        <v>0</v>
      </c>
      <c r="H24" s="218">
        <v>1</v>
      </c>
      <c r="I24" s="218">
        <v>0</v>
      </c>
      <c r="J24" s="218">
        <v>0</v>
      </c>
      <c r="K24" s="218">
        <v>0</v>
      </c>
      <c r="L24" s="217">
        <v>1</v>
      </c>
      <c r="M24" s="218">
        <v>1</v>
      </c>
      <c r="N24" s="219">
        <v>0</v>
      </c>
      <c r="O24" s="217">
        <v>0</v>
      </c>
      <c r="P24" s="218">
        <v>1</v>
      </c>
      <c r="Q24" s="220">
        <v>1</v>
      </c>
      <c r="R24" s="222">
        <v>1</v>
      </c>
      <c r="S24" s="220">
        <v>1</v>
      </c>
      <c r="T24" s="223">
        <v>0</v>
      </c>
      <c r="U24" s="98" t="s">
        <v>1183</v>
      </c>
      <c r="V24" s="169" t="str">
        <f t="shared" si="0"/>
        <v/>
      </c>
      <c r="W24" s="169" t="str">
        <f t="shared" si="1"/>
        <v>ü</v>
      </c>
      <c r="X24" s="169" t="str">
        <f t="shared" si="2"/>
        <v/>
      </c>
      <c r="Y24" s="169" t="str">
        <f t="shared" si="3"/>
        <v/>
      </c>
    </row>
    <row r="25" spans="1:25" ht="21.75" customHeight="1">
      <c r="A25" s="167">
        <f t="shared" si="4"/>
        <v>18</v>
      </c>
      <c r="B25" s="206">
        <v>1</v>
      </c>
      <c r="C25" s="207"/>
      <c r="D25" s="117" t="s">
        <v>1184</v>
      </c>
      <c r="E25" s="118">
        <v>12092500</v>
      </c>
      <c r="F25" s="167" t="s">
        <v>1249</v>
      </c>
      <c r="G25" s="217">
        <v>1</v>
      </c>
      <c r="H25" s="218">
        <v>0</v>
      </c>
      <c r="I25" s="218">
        <v>0</v>
      </c>
      <c r="J25" s="218">
        <v>0</v>
      </c>
      <c r="K25" s="219">
        <v>0</v>
      </c>
      <c r="L25" s="217">
        <v>1</v>
      </c>
      <c r="M25" s="218">
        <v>1</v>
      </c>
      <c r="N25" s="219">
        <v>1</v>
      </c>
      <c r="O25" s="217">
        <v>0</v>
      </c>
      <c r="P25" s="218">
        <v>1</v>
      </c>
      <c r="Q25" s="219">
        <v>1</v>
      </c>
      <c r="R25" s="217">
        <v>0</v>
      </c>
      <c r="S25" s="220">
        <v>0</v>
      </c>
      <c r="T25" s="167">
        <v>0</v>
      </c>
      <c r="U25" s="221" t="s">
        <v>1185</v>
      </c>
      <c r="V25" s="169" t="str">
        <f t="shared" si="0"/>
        <v/>
      </c>
      <c r="W25" s="169" t="str">
        <f t="shared" si="1"/>
        <v/>
      </c>
      <c r="X25" s="169" t="str">
        <f t="shared" si="2"/>
        <v/>
      </c>
      <c r="Y25" s="169" t="str">
        <f t="shared" si="3"/>
        <v>ü</v>
      </c>
    </row>
    <row r="26" spans="1:25" ht="21.75" customHeight="1">
      <c r="A26" s="167">
        <f t="shared" si="4"/>
        <v>19</v>
      </c>
      <c r="B26" s="206">
        <v>1</v>
      </c>
      <c r="C26" s="207"/>
      <c r="D26" s="115" t="s">
        <v>1186</v>
      </c>
      <c r="E26" s="116">
        <v>1200000</v>
      </c>
      <c r="F26" s="167" t="s">
        <v>1248</v>
      </c>
      <c r="G26" s="217">
        <v>1</v>
      </c>
      <c r="H26" s="218">
        <v>0</v>
      </c>
      <c r="I26" s="218">
        <v>0</v>
      </c>
      <c r="J26" s="218">
        <v>0</v>
      </c>
      <c r="K26" s="219">
        <v>0</v>
      </c>
      <c r="L26" s="217">
        <v>1</v>
      </c>
      <c r="M26" s="218">
        <v>1</v>
      </c>
      <c r="N26" s="219">
        <v>0</v>
      </c>
      <c r="O26" s="217">
        <v>0</v>
      </c>
      <c r="P26" s="218">
        <v>1</v>
      </c>
      <c r="Q26" s="219">
        <v>1</v>
      </c>
      <c r="R26" s="217">
        <v>1</v>
      </c>
      <c r="S26" s="220">
        <v>1</v>
      </c>
      <c r="T26" s="167">
        <v>0</v>
      </c>
      <c r="U26" s="230" t="s">
        <v>1187</v>
      </c>
      <c r="V26" s="169" t="str">
        <f t="shared" si="0"/>
        <v/>
      </c>
      <c r="W26" s="169" t="str">
        <f t="shared" si="1"/>
        <v>ü</v>
      </c>
      <c r="X26" s="169" t="str">
        <f t="shared" si="2"/>
        <v/>
      </c>
      <c r="Y26" s="169" t="str">
        <f t="shared" si="3"/>
        <v/>
      </c>
    </row>
    <row r="27" spans="1:25" ht="21.75" customHeight="1">
      <c r="A27" s="167">
        <f t="shared" si="4"/>
        <v>20</v>
      </c>
      <c r="B27" s="206">
        <v>1</v>
      </c>
      <c r="C27" s="207"/>
      <c r="D27" s="115" t="s">
        <v>1188</v>
      </c>
      <c r="E27" s="116">
        <v>600000</v>
      </c>
      <c r="F27" s="167" t="s">
        <v>1248</v>
      </c>
      <c r="G27" s="217">
        <v>1</v>
      </c>
      <c r="H27" s="218">
        <v>0</v>
      </c>
      <c r="I27" s="218">
        <v>0</v>
      </c>
      <c r="J27" s="218">
        <v>0</v>
      </c>
      <c r="K27" s="219">
        <v>0</v>
      </c>
      <c r="L27" s="217">
        <v>1</v>
      </c>
      <c r="M27" s="218">
        <v>1</v>
      </c>
      <c r="N27" s="219">
        <v>0</v>
      </c>
      <c r="O27" s="217">
        <v>0</v>
      </c>
      <c r="P27" s="218">
        <v>1</v>
      </c>
      <c r="Q27" s="219">
        <v>1</v>
      </c>
      <c r="R27" s="217">
        <v>1</v>
      </c>
      <c r="S27" s="220">
        <v>1</v>
      </c>
      <c r="T27" s="167">
        <v>0</v>
      </c>
      <c r="U27" s="230" t="s">
        <v>1187</v>
      </c>
      <c r="V27" s="169" t="str">
        <f t="shared" si="0"/>
        <v/>
      </c>
      <c r="W27" s="169" t="str">
        <f t="shared" si="1"/>
        <v>ü</v>
      </c>
      <c r="X27" s="169" t="str">
        <f t="shared" si="2"/>
        <v/>
      </c>
      <c r="Y27" s="169" t="str">
        <f t="shared" si="3"/>
        <v/>
      </c>
    </row>
    <row r="28" spans="1:25" ht="21.75" customHeight="1">
      <c r="A28" s="167">
        <f t="shared" si="4"/>
        <v>21</v>
      </c>
      <c r="B28" s="206">
        <v>1</v>
      </c>
      <c r="C28" s="207"/>
      <c r="D28" s="115" t="s">
        <v>1189</v>
      </c>
      <c r="E28" s="121">
        <v>1000000</v>
      </c>
      <c r="F28" s="167" t="s">
        <v>1249</v>
      </c>
      <c r="G28" s="217">
        <v>1</v>
      </c>
      <c r="H28" s="218">
        <v>0</v>
      </c>
      <c r="I28" s="218">
        <v>0</v>
      </c>
      <c r="J28" s="218">
        <v>0</v>
      </c>
      <c r="K28" s="219">
        <v>0</v>
      </c>
      <c r="L28" s="217">
        <v>1</v>
      </c>
      <c r="M28" s="218">
        <v>1</v>
      </c>
      <c r="N28" s="219">
        <v>1</v>
      </c>
      <c r="O28" s="217">
        <v>0</v>
      </c>
      <c r="P28" s="218">
        <v>1</v>
      </c>
      <c r="Q28" s="219">
        <v>1</v>
      </c>
      <c r="R28" s="217">
        <v>0</v>
      </c>
      <c r="S28" s="220">
        <v>0</v>
      </c>
      <c r="T28" s="167">
        <v>0</v>
      </c>
      <c r="U28" s="221" t="s">
        <v>1185</v>
      </c>
      <c r="V28" s="169" t="str">
        <f t="shared" si="0"/>
        <v/>
      </c>
      <c r="W28" s="169" t="str">
        <f t="shared" si="1"/>
        <v/>
      </c>
      <c r="X28" s="169" t="str">
        <f t="shared" si="2"/>
        <v/>
      </c>
      <c r="Y28" s="169" t="str">
        <f t="shared" si="3"/>
        <v>ü</v>
      </c>
    </row>
    <row r="29" spans="1:25" ht="21.75" customHeight="1">
      <c r="A29" s="167">
        <f t="shared" si="4"/>
        <v>22</v>
      </c>
      <c r="B29" s="206">
        <v>1</v>
      </c>
      <c r="C29" s="207"/>
      <c r="D29" s="115" t="s">
        <v>1190</v>
      </c>
      <c r="E29" s="116">
        <v>2560000</v>
      </c>
      <c r="F29" s="167" t="s">
        <v>1249</v>
      </c>
      <c r="G29" s="217">
        <v>1</v>
      </c>
      <c r="H29" s="218">
        <v>0</v>
      </c>
      <c r="I29" s="218">
        <v>0</v>
      </c>
      <c r="J29" s="218">
        <v>0</v>
      </c>
      <c r="K29" s="219">
        <v>0</v>
      </c>
      <c r="L29" s="217">
        <v>1</v>
      </c>
      <c r="M29" s="218">
        <v>1</v>
      </c>
      <c r="N29" s="219">
        <v>1</v>
      </c>
      <c r="O29" s="217">
        <v>1</v>
      </c>
      <c r="P29" s="218">
        <v>1</v>
      </c>
      <c r="Q29" s="219">
        <v>1</v>
      </c>
      <c r="R29" s="217">
        <v>0</v>
      </c>
      <c r="S29" s="220">
        <v>0</v>
      </c>
      <c r="T29" s="167">
        <v>0</v>
      </c>
      <c r="U29" s="221" t="s">
        <v>1246</v>
      </c>
      <c r="V29" s="169" t="str">
        <f t="shared" si="0"/>
        <v/>
      </c>
      <c r="W29" s="169" t="str">
        <f t="shared" si="1"/>
        <v/>
      </c>
      <c r="X29" s="169" t="str">
        <f t="shared" si="2"/>
        <v/>
      </c>
      <c r="Y29" s="169" t="str">
        <f t="shared" si="3"/>
        <v>ü</v>
      </c>
    </row>
    <row r="30" spans="1:25" ht="21.75" customHeight="1">
      <c r="A30" s="167">
        <f t="shared" si="4"/>
        <v>23</v>
      </c>
      <c r="B30" s="206">
        <v>1</v>
      </c>
      <c r="C30" s="207"/>
      <c r="D30" s="122" t="s">
        <v>1191</v>
      </c>
      <c r="E30" s="123">
        <v>4490000</v>
      </c>
      <c r="F30" s="208" t="s">
        <v>1249</v>
      </c>
      <c r="G30" s="209">
        <v>1</v>
      </c>
      <c r="H30" s="210">
        <v>0</v>
      </c>
      <c r="I30" s="210">
        <v>0</v>
      </c>
      <c r="J30" s="210">
        <v>0</v>
      </c>
      <c r="K30" s="211">
        <v>0</v>
      </c>
      <c r="L30" s="209">
        <v>1</v>
      </c>
      <c r="M30" s="210">
        <v>1</v>
      </c>
      <c r="N30" s="211">
        <v>1</v>
      </c>
      <c r="O30" s="209">
        <v>0</v>
      </c>
      <c r="P30" s="210">
        <v>1</v>
      </c>
      <c r="Q30" s="211">
        <v>1</v>
      </c>
      <c r="R30" s="209">
        <v>1</v>
      </c>
      <c r="S30" s="212">
        <v>1</v>
      </c>
      <c r="T30" s="208">
        <v>0</v>
      </c>
      <c r="U30" s="216" t="s">
        <v>1192</v>
      </c>
      <c r="V30" s="169" t="str">
        <f t="shared" si="0"/>
        <v/>
      </c>
      <c r="W30" s="169" t="str">
        <f t="shared" si="1"/>
        <v/>
      </c>
      <c r="X30" s="169" t="str">
        <f t="shared" si="2"/>
        <v/>
      </c>
      <c r="Y30" s="169" t="str">
        <f t="shared" si="3"/>
        <v>ü</v>
      </c>
    </row>
    <row r="31" spans="1:25" ht="21.75" customHeight="1">
      <c r="A31" s="167">
        <f t="shared" si="4"/>
        <v>24</v>
      </c>
      <c r="B31" s="206">
        <v>1</v>
      </c>
      <c r="C31" s="207"/>
      <c r="D31" s="122" t="s">
        <v>638</v>
      </c>
      <c r="E31" s="123">
        <v>935000</v>
      </c>
      <c r="F31" s="208" t="s">
        <v>1248</v>
      </c>
      <c r="G31" s="209">
        <v>1</v>
      </c>
      <c r="H31" s="210">
        <v>0</v>
      </c>
      <c r="I31" s="210">
        <v>0</v>
      </c>
      <c r="J31" s="210">
        <v>0</v>
      </c>
      <c r="K31" s="211">
        <v>0</v>
      </c>
      <c r="L31" s="209">
        <v>1</v>
      </c>
      <c r="M31" s="210">
        <v>1</v>
      </c>
      <c r="N31" s="211">
        <v>0</v>
      </c>
      <c r="O31" s="209">
        <v>0</v>
      </c>
      <c r="P31" s="210">
        <v>1</v>
      </c>
      <c r="Q31" s="211">
        <v>1</v>
      </c>
      <c r="R31" s="209">
        <v>1</v>
      </c>
      <c r="S31" s="212">
        <v>1</v>
      </c>
      <c r="T31" s="208">
        <v>0</v>
      </c>
      <c r="U31" s="213" t="s">
        <v>639</v>
      </c>
      <c r="V31" s="169" t="str">
        <f t="shared" si="0"/>
        <v/>
      </c>
      <c r="W31" s="169" t="str">
        <f t="shared" si="1"/>
        <v>ü</v>
      </c>
      <c r="X31" s="169" t="str">
        <f t="shared" si="2"/>
        <v/>
      </c>
      <c r="Y31" s="169" t="str">
        <f t="shared" si="3"/>
        <v/>
      </c>
    </row>
    <row r="32" spans="1:25" ht="21.75" customHeight="1">
      <c r="A32" s="167">
        <f t="shared" si="4"/>
        <v>25</v>
      </c>
      <c r="B32" s="206">
        <v>1</v>
      </c>
      <c r="C32" s="207"/>
      <c r="D32" s="122" t="s">
        <v>640</v>
      </c>
      <c r="E32" s="123">
        <v>325000</v>
      </c>
      <c r="F32" s="208" t="s">
        <v>1248</v>
      </c>
      <c r="G32" s="209">
        <v>1</v>
      </c>
      <c r="H32" s="210">
        <v>0</v>
      </c>
      <c r="I32" s="210">
        <v>0</v>
      </c>
      <c r="J32" s="210">
        <v>0</v>
      </c>
      <c r="K32" s="211">
        <v>0</v>
      </c>
      <c r="L32" s="209">
        <v>1</v>
      </c>
      <c r="M32" s="210">
        <v>1</v>
      </c>
      <c r="N32" s="211">
        <v>0</v>
      </c>
      <c r="O32" s="209">
        <v>0</v>
      </c>
      <c r="P32" s="210">
        <v>1</v>
      </c>
      <c r="Q32" s="211">
        <v>1</v>
      </c>
      <c r="R32" s="209">
        <v>1</v>
      </c>
      <c r="S32" s="212">
        <v>1</v>
      </c>
      <c r="T32" s="208">
        <v>0</v>
      </c>
      <c r="U32" s="213" t="s">
        <v>925</v>
      </c>
      <c r="V32" s="169" t="str">
        <f t="shared" si="0"/>
        <v/>
      </c>
      <c r="W32" s="169" t="str">
        <f t="shared" si="1"/>
        <v>ü</v>
      </c>
      <c r="X32" s="169" t="str">
        <f t="shared" si="2"/>
        <v/>
      </c>
      <c r="Y32" s="169" t="str">
        <f t="shared" si="3"/>
        <v/>
      </c>
    </row>
    <row r="33" spans="1:25" ht="21.75" customHeight="1">
      <c r="A33" s="167">
        <f t="shared" si="4"/>
        <v>26</v>
      </c>
      <c r="B33" s="206">
        <v>1</v>
      </c>
      <c r="C33" s="207"/>
      <c r="D33" s="122" t="s">
        <v>641</v>
      </c>
      <c r="E33" s="123">
        <v>456000</v>
      </c>
      <c r="F33" s="208" t="s">
        <v>1248</v>
      </c>
      <c r="G33" s="209">
        <v>1</v>
      </c>
      <c r="H33" s="210">
        <v>0</v>
      </c>
      <c r="I33" s="210">
        <v>0</v>
      </c>
      <c r="J33" s="210">
        <v>0</v>
      </c>
      <c r="K33" s="211">
        <v>0</v>
      </c>
      <c r="L33" s="209">
        <v>1</v>
      </c>
      <c r="M33" s="210">
        <v>1</v>
      </c>
      <c r="N33" s="211">
        <v>0</v>
      </c>
      <c r="O33" s="209">
        <v>0</v>
      </c>
      <c r="P33" s="210">
        <v>1</v>
      </c>
      <c r="Q33" s="211">
        <v>1</v>
      </c>
      <c r="R33" s="209">
        <v>1</v>
      </c>
      <c r="S33" s="212">
        <v>1</v>
      </c>
      <c r="T33" s="208">
        <v>0</v>
      </c>
      <c r="U33" s="213" t="s">
        <v>925</v>
      </c>
      <c r="V33" s="169" t="str">
        <f t="shared" si="0"/>
        <v/>
      </c>
      <c r="W33" s="169" t="str">
        <f t="shared" si="1"/>
        <v>ü</v>
      </c>
      <c r="X33" s="169" t="str">
        <f t="shared" si="2"/>
        <v/>
      </c>
      <c r="Y33" s="169" t="str">
        <f t="shared" si="3"/>
        <v/>
      </c>
    </row>
    <row r="34" spans="1:25" ht="21.75" customHeight="1">
      <c r="A34" s="167">
        <f t="shared" si="4"/>
        <v>27</v>
      </c>
      <c r="B34" s="206">
        <v>1</v>
      </c>
      <c r="C34" s="207"/>
      <c r="D34" s="122" t="s">
        <v>642</v>
      </c>
      <c r="E34" s="123">
        <v>1913000</v>
      </c>
      <c r="F34" s="208" t="s">
        <v>1249</v>
      </c>
      <c r="G34" s="209">
        <v>1</v>
      </c>
      <c r="H34" s="210">
        <v>0</v>
      </c>
      <c r="I34" s="210">
        <v>0</v>
      </c>
      <c r="J34" s="210">
        <v>0</v>
      </c>
      <c r="K34" s="211">
        <v>0</v>
      </c>
      <c r="L34" s="209">
        <v>1</v>
      </c>
      <c r="M34" s="210">
        <v>1</v>
      </c>
      <c r="N34" s="211">
        <v>1</v>
      </c>
      <c r="O34" s="209">
        <v>0</v>
      </c>
      <c r="P34" s="210">
        <v>1</v>
      </c>
      <c r="Q34" s="211">
        <v>1</v>
      </c>
      <c r="R34" s="209">
        <v>0</v>
      </c>
      <c r="S34" s="212">
        <v>0</v>
      </c>
      <c r="T34" s="208">
        <v>0</v>
      </c>
      <c r="U34" s="216" t="s">
        <v>643</v>
      </c>
      <c r="V34" s="169" t="str">
        <f t="shared" si="0"/>
        <v/>
      </c>
      <c r="W34" s="169" t="str">
        <f t="shared" si="1"/>
        <v/>
      </c>
      <c r="X34" s="169" t="str">
        <f t="shared" si="2"/>
        <v/>
      </c>
      <c r="Y34" s="169" t="str">
        <f t="shared" si="3"/>
        <v>ü</v>
      </c>
    </row>
    <row r="35" spans="1:25" ht="21.75" customHeight="1">
      <c r="A35" s="167">
        <f t="shared" si="4"/>
        <v>28</v>
      </c>
      <c r="B35" s="206">
        <v>1</v>
      </c>
      <c r="C35" s="207"/>
      <c r="D35" s="124" t="s">
        <v>811</v>
      </c>
      <c r="E35" s="120">
        <v>1500000</v>
      </c>
      <c r="F35" s="171" t="s">
        <v>1249</v>
      </c>
      <c r="G35" s="224">
        <v>1</v>
      </c>
      <c r="H35" s="225">
        <v>0</v>
      </c>
      <c r="I35" s="225">
        <v>0</v>
      </c>
      <c r="J35" s="225">
        <v>0</v>
      </c>
      <c r="K35" s="226">
        <v>0</v>
      </c>
      <c r="L35" s="224">
        <v>1</v>
      </c>
      <c r="M35" s="225">
        <v>1</v>
      </c>
      <c r="N35" s="226">
        <v>1</v>
      </c>
      <c r="O35" s="224">
        <v>0</v>
      </c>
      <c r="P35" s="225">
        <v>1</v>
      </c>
      <c r="Q35" s="226">
        <v>1</v>
      </c>
      <c r="R35" s="224">
        <v>0</v>
      </c>
      <c r="S35" s="227">
        <v>0</v>
      </c>
      <c r="T35" s="171">
        <v>0</v>
      </c>
      <c r="U35" s="231" t="s">
        <v>862</v>
      </c>
      <c r="V35" s="169" t="str">
        <f t="shared" si="0"/>
        <v/>
      </c>
      <c r="W35" s="169" t="str">
        <f t="shared" si="1"/>
        <v/>
      </c>
      <c r="X35" s="169" t="str">
        <f t="shared" si="2"/>
        <v/>
      </c>
      <c r="Y35" s="169" t="str">
        <f t="shared" si="3"/>
        <v>ü</v>
      </c>
    </row>
    <row r="36" spans="1:25" ht="42.75">
      <c r="A36" s="167">
        <f t="shared" si="4"/>
        <v>29</v>
      </c>
      <c r="B36" s="206">
        <v>2</v>
      </c>
      <c r="C36" s="96" t="s">
        <v>644</v>
      </c>
      <c r="D36" s="111" t="s">
        <v>645</v>
      </c>
      <c r="E36" s="118">
        <v>15450000</v>
      </c>
      <c r="F36" s="167" t="s">
        <v>1250</v>
      </c>
      <c r="G36" s="217">
        <v>1</v>
      </c>
      <c r="H36" s="218">
        <v>1</v>
      </c>
      <c r="I36" s="218">
        <v>0</v>
      </c>
      <c r="J36" s="218">
        <v>0</v>
      </c>
      <c r="K36" s="218">
        <v>0</v>
      </c>
      <c r="L36" s="217">
        <v>1</v>
      </c>
      <c r="M36" s="218">
        <v>1</v>
      </c>
      <c r="N36" s="219">
        <v>1</v>
      </c>
      <c r="O36" s="217">
        <v>0</v>
      </c>
      <c r="P36" s="218">
        <v>1</v>
      </c>
      <c r="Q36" s="220">
        <v>1</v>
      </c>
      <c r="R36" s="222">
        <v>1</v>
      </c>
      <c r="S36" s="220">
        <v>1</v>
      </c>
      <c r="T36" s="223">
        <v>1</v>
      </c>
      <c r="U36" s="98" t="s">
        <v>646</v>
      </c>
      <c r="V36" s="169" t="str">
        <f t="shared" si="0"/>
        <v>ü</v>
      </c>
      <c r="W36" s="169" t="str">
        <f t="shared" si="1"/>
        <v/>
      </c>
      <c r="X36" s="169" t="str">
        <f t="shared" si="2"/>
        <v/>
      </c>
      <c r="Y36" s="169" t="str">
        <f t="shared" si="3"/>
        <v/>
      </c>
    </row>
    <row r="37" spans="1:25" ht="21.75" customHeight="1">
      <c r="A37" s="167">
        <f t="shared" si="4"/>
        <v>30</v>
      </c>
      <c r="B37" s="206">
        <v>2</v>
      </c>
      <c r="C37" s="207"/>
      <c r="D37" s="111" t="s">
        <v>647</v>
      </c>
      <c r="E37" s="118">
        <v>8500000</v>
      </c>
      <c r="F37" s="167" t="s">
        <v>1250</v>
      </c>
      <c r="G37" s="217">
        <v>1</v>
      </c>
      <c r="H37" s="218">
        <v>1</v>
      </c>
      <c r="I37" s="218">
        <v>0</v>
      </c>
      <c r="J37" s="218">
        <v>0</v>
      </c>
      <c r="K37" s="218">
        <v>0</v>
      </c>
      <c r="L37" s="217">
        <v>1</v>
      </c>
      <c r="M37" s="218">
        <v>1</v>
      </c>
      <c r="N37" s="219">
        <v>1</v>
      </c>
      <c r="O37" s="217">
        <v>0</v>
      </c>
      <c r="P37" s="218">
        <v>1</v>
      </c>
      <c r="Q37" s="220">
        <v>1</v>
      </c>
      <c r="R37" s="222">
        <v>1</v>
      </c>
      <c r="S37" s="220">
        <v>1</v>
      </c>
      <c r="T37" s="223">
        <v>1</v>
      </c>
      <c r="U37" s="98" t="s">
        <v>648</v>
      </c>
      <c r="V37" s="169" t="str">
        <f t="shared" si="0"/>
        <v>ü</v>
      </c>
      <c r="W37" s="169" t="str">
        <f t="shared" si="1"/>
        <v/>
      </c>
      <c r="X37" s="169" t="str">
        <f t="shared" si="2"/>
        <v/>
      </c>
      <c r="Y37" s="169" t="str">
        <f t="shared" si="3"/>
        <v/>
      </c>
    </row>
    <row r="38" spans="1:25" ht="21.75" customHeight="1">
      <c r="A38" s="167">
        <f t="shared" si="4"/>
        <v>31</v>
      </c>
      <c r="B38" s="206">
        <v>2</v>
      </c>
      <c r="C38" s="207"/>
      <c r="D38" s="125" t="s">
        <v>649</v>
      </c>
      <c r="E38" s="126">
        <v>1000000</v>
      </c>
      <c r="F38" s="208" t="s">
        <v>1249</v>
      </c>
      <c r="G38" s="209">
        <v>1</v>
      </c>
      <c r="H38" s="210">
        <v>0</v>
      </c>
      <c r="I38" s="210">
        <v>0</v>
      </c>
      <c r="J38" s="210">
        <v>0</v>
      </c>
      <c r="K38" s="211">
        <v>0</v>
      </c>
      <c r="L38" s="209">
        <v>1</v>
      </c>
      <c r="M38" s="210">
        <v>1</v>
      </c>
      <c r="N38" s="211">
        <v>0</v>
      </c>
      <c r="O38" s="209">
        <v>0</v>
      </c>
      <c r="P38" s="210">
        <v>1</v>
      </c>
      <c r="Q38" s="211">
        <v>1</v>
      </c>
      <c r="R38" s="209">
        <v>0</v>
      </c>
      <c r="S38" s="212">
        <v>0</v>
      </c>
      <c r="T38" s="208">
        <v>0</v>
      </c>
      <c r="U38" s="216" t="s">
        <v>1246</v>
      </c>
      <c r="V38" s="169" t="str">
        <f t="shared" si="0"/>
        <v/>
      </c>
      <c r="W38" s="169" t="str">
        <f t="shared" si="1"/>
        <v/>
      </c>
      <c r="X38" s="169" t="str">
        <f t="shared" si="2"/>
        <v/>
      </c>
      <c r="Y38" s="169" t="str">
        <f t="shared" si="3"/>
        <v>ü</v>
      </c>
    </row>
    <row r="39" spans="1:25" ht="21.75" customHeight="1">
      <c r="A39" s="167">
        <f t="shared" si="4"/>
        <v>32</v>
      </c>
      <c r="B39" s="206">
        <v>2</v>
      </c>
      <c r="C39" s="207"/>
      <c r="D39" s="127" t="s">
        <v>650</v>
      </c>
      <c r="E39" s="114">
        <v>600000</v>
      </c>
      <c r="F39" s="208" t="s">
        <v>1248</v>
      </c>
      <c r="G39" s="209">
        <v>1</v>
      </c>
      <c r="H39" s="210">
        <v>0</v>
      </c>
      <c r="I39" s="210">
        <v>0</v>
      </c>
      <c r="J39" s="210">
        <v>0</v>
      </c>
      <c r="K39" s="211">
        <v>0</v>
      </c>
      <c r="L39" s="209">
        <v>1</v>
      </c>
      <c r="M39" s="210">
        <v>1</v>
      </c>
      <c r="N39" s="211">
        <v>0</v>
      </c>
      <c r="O39" s="209">
        <v>0</v>
      </c>
      <c r="P39" s="210">
        <v>1</v>
      </c>
      <c r="Q39" s="211">
        <v>1</v>
      </c>
      <c r="R39" s="209">
        <v>0</v>
      </c>
      <c r="S39" s="212">
        <v>0</v>
      </c>
      <c r="T39" s="208">
        <v>0</v>
      </c>
      <c r="U39" s="213" t="s">
        <v>651</v>
      </c>
      <c r="V39" s="169" t="str">
        <f t="shared" si="0"/>
        <v/>
      </c>
      <c r="W39" s="169" t="str">
        <f t="shared" si="1"/>
        <v>ü</v>
      </c>
      <c r="X39" s="169" t="str">
        <f t="shared" si="2"/>
        <v/>
      </c>
      <c r="Y39" s="169" t="str">
        <f t="shared" si="3"/>
        <v/>
      </c>
    </row>
    <row r="40" spans="1:25" ht="21.75" customHeight="1">
      <c r="A40" s="167">
        <f t="shared" si="4"/>
        <v>33</v>
      </c>
      <c r="B40" s="206">
        <v>2</v>
      </c>
      <c r="C40" s="207"/>
      <c r="D40" s="111" t="s">
        <v>652</v>
      </c>
      <c r="E40" s="114">
        <v>600000</v>
      </c>
      <c r="F40" s="208" t="s">
        <v>1249</v>
      </c>
      <c r="G40" s="209">
        <v>1</v>
      </c>
      <c r="H40" s="210">
        <v>0</v>
      </c>
      <c r="I40" s="210">
        <v>0</v>
      </c>
      <c r="J40" s="210">
        <v>0</v>
      </c>
      <c r="K40" s="211">
        <v>0</v>
      </c>
      <c r="L40" s="209">
        <v>1</v>
      </c>
      <c r="M40" s="210">
        <v>1</v>
      </c>
      <c r="N40" s="211">
        <v>1</v>
      </c>
      <c r="O40" s="209">
        <v>0</v>
      </c>
      <c r="P40" s="210">
        <v>1</v>
      </c>
      <c r="Q40" s="211">
        <v>1</v>
      </c>
      <c r="R40" s="209">
        <v>0</v>
      </c>
      <c r="S40" s="212">
        <v>0</v>
      </c>
      <c r="T40" s="208">
        <v>0</v>
      </c>
      <c r="U40" s="216" t="s">
        <v>1246</v>
      </c>
      <c r="V40" s="169" t="str">
        <f t="shared" si="0"/>
        <v/>
      </c>
      <c r="W40" s="169" t="str">
        <f t="shared" si="1"/>
        <v/>
      </c>
      <c r="X40" s="169" t="str">
        <f t="shared" si="2"/>
        <v/>
      </c>
      <c r="Y40" s="169" t="str">
        <f t="shared" si="3"/>
        <v>ü</v>
      </c>
    </row>
    <row r="41" spans="1:25" ht="21.75" customHeight="1">
      <c r="A41" s="167">
        <f t="shared" ref="A41:A72" si="5">A40+1</f>
        <v>34</v>
      </c>
      <c r="B41" s="206">
        <v>2</v>
      </c>
      <c r="C41" s="207"/>
      <c r="D41" s="127" t="s">
        <v>653</v>
      </c>
      <c r="E41" s="114">
        <v>800000</v>
      </c>
      <c r="F41" s="208" t="s">
        <v>1248</v>
      </c>
      <c r="G41" s="209">
        <v>1</v>
      </c>
      <c r="H41" s="210">
        <v>0</v>
      </c>
      <c r="I41" s="210">
        <v>0</v>
      </c>
      <c r="J41" s="210">
        <v>0</v>
      </c>
      <c r="K41" s="211">
        <v>0</v>
      </c>
      <c r="L41" s="209">
        <v>1</v>
      </c>
      <c r="M41" s="210">
        <v>1</v>
      </c>
      <c r="N41" s="211">
        <v>0</v>
      </c>
      <c r="O41" s="209">
        <v>0</v>
      </c>
      <c r="P41" s="210">
        <v>1</v>
      </c>
      <c r="Q41" s="211">
        <v>1</v>
      </c>
      <c r="R41" s="209">
        <v>1</v>
      </c>
      <c r="S41" s="212">
        <v>1</v>
      </c>
      <c r="T41" s="208">
        <v>0</v>
      </c>
      <c r="U41" s="213" t="s">
        <v>654</v>
      </c>
      <c r="V41" s="169" t="str">
        <f t="shared" si="0"/>
        <v/>
      </c>
      <c r="W41" s="169" t="str">
        <f t="shared" si="1"/>
        <v>ü</v>
      </c>
      <c r="X41" s="169" t="str">
        <f t="shared" si="2"/>
        <v/>
      </c>
      <c r="Y41" s="169" t="str">
        <f t="shared" si="3"/>
        <v/>
      </c>
    </row>
    <row r="42" spans="1:25" ht="21.75" customHeight="1">
      <c r="A42" s="167">
        <f t="shared" si="5"/>
        <v>35</v>
      </c>
      <c r="B42" s="206">
        <v>2</v>
      </c>
      <c r="C42" s="207"/>
      <c r="D42" s="127" t="s">
        <v>655</v>
      </c>
      <c r="E42" s="114">
        <v>1000000</v>
      </c>
      <c r="F42" s="232" t="s">
        <v>1249</v>
      </c>
      <c r="G42" s="233">
        <v>1</v>
      </c>
      <c r="H42" s="234">
        <v>1</v>
      </c>
      <c r="I42" s="234">
        <v>0</v>
      </c>
      <c r="J42" s="234">
        <v>0</v>
      </c>
      <c r="K42" s="235">
        <v>0</v>
      </c>
      <c r="L42" s="233">
        <v>1</v>
      </c>
      <c r="M42" s="234">
        <v>1</v>
      </c>
      <c r="N42" s="235">
        <v>0</v>
      </c>
      <c r="O42" s="233">
        <v>0</v>
      </c>
      <c r="P42" s="234">
        <v>1</v>
      </c>
      <c r="Q42" s="236">
        <v>1</v>
      </c>
      <c r="R42" s="237">
        <v>0</v>
      </c>
      <c r="S42" s="236">
        <v>0</v>
      </c>
      <c r="T42" s="235">
        <v>0</v>
      </c>
      <c r="U42" s="238" t="s">
        <v>656</v>
      </c>
      <c r="V42" s="169" t="str">
        <f t="shared" si="0"/>
        <v/>
      </c>
      <c r="W42" s="169" t="str">
        <f t="shared" si="1"/>
        <v/>
      </c>
      <c r="X42" s="169" t="str">
        <f t="shared" si="2"/>
        <v/>
      </c>
      <c r="Y42" s="169" t="str">
        <f t="shared" si="3"/>
        <v>ü</v>
      </c>
    </row>
    <row r="43" spans="1:25" ht="21.75" customHeight="1">
      <c r="A43" s="167">
        <f t="shared" si="5"/>
        <v>36</v>
      </c>
      <c r="B43" s="206">
        <v>2</v>
      </c>
      <c r="C43" s="207"/>
      <c r="D43" s="127" t="s">
        <v>657</v>
      </c>
      <c r="E43" s="114">
        <v>1000000</v>
      </c>
      <c r="F43" s="208" t="s">
        <v>1249</v>
      </c>
      <c r="G43" s="209">
        <v>1</v>
      </c>
      <c r="H43" s="210">
        <v>0</v>
      </c>
      <c r="I43" s="210">
        <v>0</v>
      </c>
      <c r="J43" s="210">
        <v>0</v>
      </c>
      <c r="K43" s="211">
        <v>0</v>
      </c>
      <c r="L43" s="209">
        <v>1</v>
      </c>
      <c r="M43" s="210">
        <v>1</v>
      </c>
      <c r="N43" s="211">
        <v>1</v>
      </c>
      <c r="O43" s="209">
        <v>0</v>
      </c>
      <c r="P43" s="210">
        <v>1</v>
      </c>
      <c r="Q43" s="211">
        <v>1</v>
      </c>
      <c r="R43" s="209">
        <v>0</v>
      </c>
      <c r="S43" s="212">
        <v>0</v>
      </c>
      <c r="T43" s="208">
        <v>0</v>
      </c>
      <c r="U43" s="216" t="s">
        <v>1512</v>
      </c>
      <c r="V43" s="169" t="str">
        <f t="shared" si="0"/>
        <v/>
      </c>
      <c r="W43" s="169" t="str">
        <f t="shared" si="1"/>
        <v/>
      </c>
      <c r="X43" s="169" t="str">
        <f t="shared" si="2"/>
        <v/>
      </c>
      <c r="Y43" s="169" t="str">
        <f t="shared" si="3"/>
        <v>ü</v>
      </c>
    </row>
    <row r="44" spans="1:25" ht="28.5">
      <c r="A44" s="167">
        <f t="shared" si="5"/>
        <v>37</v>
      </c>
      <c r="B44" s="206">
        <v>2</v>
      </c>
      <c r="C44" s="207"/>
      <c r="D44" s="127" t="s">
        <v>658</v>
      </c>
      <c r="E44" s="114">
        <v>3548900</v>
      </c>
      <c r="F44" s="208" t="s">
        <v>1250</v>
      </c>
      <c r="G44" s="209">
        <v>1</v>
      </c>
      <c r="H44" s="210">
        <v>1</v>
      </c>
      <c r="I44" s="210">
        <v>0</v>
      </c>
      <c r="J44" s="210">
        <v>0</v>
      </c>
      <c r="K44" s="211">
        <v>0</v>
      </c>
      <c r="L44" s="209">
        <v>1</v>
      </c>
      <c r="M44" s="210">
        <v>1</v>
      </c>
      <c r="N44" s="211">
        <v>1</v>
      </c>
      <c r="O44" s="209">
        <v>0</v>
      </c>
      <c r="P44" s="210">
        <v>1</v>
      </c>
      <c r="Q44" s="211">
        <v>1</v>
      </c>
      <c r="R44" s="209">
        <v>1</v>
      </c>
      <c r="S44" s="212">
        <v>1</v>
      </c>
      <c r="T44" s="208">
        <v>1</v>
      </c>
      <c r="U44" s="213" t="s">
        <v>2152</v>
      </c>
      <c r="V44" s="169" t="str">
        <f t="shared" si="0"/>
        <v>ü</v>
      </c>
      <c r="W44" s="169" t="str">
        <f t="shared" si="1"/>
        <v/>
      </c>
      <c r="X44" s="169" t="str">
        <f t="shared" si="2"/>
        <v/>
      </c>
      <c r="Y44" s="169" t="str">
        <f t="shared" si="3"/>
        <v/>
      </c>
    </row>
    <row r="45" spans="1:25" ht="21.75" customHeight="1">
      <c r="A45" s="167">
        <f t="shared" si="5"/>
        <v>38</v>
      </c>
      <c r="B45" s="206">
        <v>2</v>
      </c>
      <c r="C45" s="207"/>
      <c r="D45" s="111" t="s">
        <v>659</v>
      </c>
      <c r="E45" s="114">
        <v>980000</v>
      </c>
      <c r="F45" s="208" t="s">
        <v>1248</v>
      </c>
      <c r="G45" s="209">
        <v>1</v>
      </c>
      <c r="H45" s="210">
        <v>0</v>
      </c>
      <c r="I45" s="210">
        <v>0</v>
      </c>
      <c r="J45" s="210">
        <v>0</v>
      </c>
      <c r="K45" s="211">
        <v>0</v>
      </c>
      <c r="L45" s="209">
        <v>1</v>
      </c>
      <c r="M45" s="210">
        <v>1</v>
      </c>
      <c r="N45" s="211">
        <v>0</v>
      </c>
      <c r="O45" s="209">
        <v>0</v>
      </c>
      <c r="P45" s="210">
        <v>1</v>
      </c>
      <c r="Q45" s="211">
        <v>1</v>
      </c>
      <c r="R45" s="209">
        <v>1</v>
      </c>
      <c r="S45" s="212">
        <v>1</v>
      </c>
      <c r="T45" s="208">
        <v>0</v>
      </c>
      <c r="U45" s="213" t="s">
        <v>925</v>
      </c>
      <c r="V45" s="169" t="str">
        <f t="shared" si="0"/>
        <v/>
      </c>
      <c r="W45" s="169" t="str">
        <f t="shared" si="1"/>
        <v>ü</v>
      </c>
      <c r="X45" s="169" t="str">
        <f t="shared" si="2"/>
        <v/>
      </c>
      <c r="Y45" s="169" t="str">
        <f t="shared" si="3"/>
        <v/>
      </c>
    </row>
    <row r="46" spans="1:25" ht="21.75" customHeight="1">
      <c r="A46" s="167">
        <f t="shared" si="5"/>
        <v>39</v>
      </c>
      <c r="B46" s="206">
        <v>2</v>
      </c>
      <c r="C46" s="207"/>
      <c r="D46" s="111" t="s">
        <v>660</v>
      </c>
      <c r="E46" s="114">
        <v>202475</v>
      </c>
      <c r="F46" s="208" t="s">
        <v>1249</v>
      </c>
      <c r="G46" s="209">
        <v>1</v>
      </c>
      <c r="H46" s="210">
        <v>0</v>
      </c>
      <c r="I46" s="210">
        <v>0</v>
      </c>
      <c r="J46" s="210">
        <v>0</v>
      </c>
      <c r="K46" s="211">
        <v>0</v>
      </c>
      <c r="L46" s="209">
        <v>1</v>
      </c>
      <c r="M46" s="210">
        <v>1</v>
      </c>
      <c r="N46" s="211">
        <v>1</v>
      </c>
      <c r="O46" s="209">
        <v>0</v>
      </c>
      <c r="P46" s="210">
        <v>1</v>
      </c>
      <c r="Q46" s="211">
        <v>1</v>
      </c>
      <c r="R46" s="209">
        <v>0</v>
      </c>
      <c r="S46" s="212">
        <v>0</v>
      </c>
      <c r="T46" s="208">
        <v>0</v>
      </c>
      <c r="U46" s="216" t="s">
        <v>2096</v>
      </c>
      <c r="V46" s="169" t="str">
        <f t="shared" si="0"/>
        <v/>
      </c>
      <c r="W46" s="169" t="str">
        <f t="shared" si="1"/>
        <v/>
      </c>
      <c r="X46" s="169" t="str">
        <f t="shared" si="2"/>
        <v/>
      </c>
      <c r="Y46" s="169" t="str">
        <f t="shared" si="3"/>
        <v>ü</v>
      </c>
    </row>
    <row r="47" spans="1:25" ht="21.75" customHeight="1">
      <c r="A47" s="167">
        <f t="shared" si="5"/>
        <v>40</v>
      </c>
      <c r="B47" s="206">
        <v>2</v>
      </c>
      <c r="C47" s="207"/>
      <c r="D47" s="111" t="s">
        <v>661</v>
      </c>
      <c r="E47" s="114">
        <v>67350</v>
      </c>
      <c r="F47" s="208" t="s">
        <v>1248</v>
      </c>
      <c r="G47" s="209">
        <v>0</v>
      </c>
      <c r="H47" s="210">
        <v>0</v>
      </c>
      <c r="I47" s="210">
        <v>0</v>
      </c>
      <c r="J47" s="210">
        <v>0</v>
      </c>
      <c r="K47" s="211">
        <v>0</v>
      </c>
      <c r="L47" s="209">
        <v>1</v>
      </c>
      <c r="M47" s="210">
        <v>1</v>
      </c>
      <c r="N47" s="211">
        <v>0</v>
      </c>
      <c r="O47" s="209">
        <v>0</v>
      </c>
      <c r="P47" s="210">
        <v>1</v>
      </c>
      <c r="Q47" s="211">
        <v>1</v>
      </c>
      <c r="R47" s="209">
        <v>1</v>
      </c>
      <c r="S47" s="212">
        <v>1</v>
      </c>
      <c r="T47" s="208">
        <v>0</v>
      </c>
      <c r="U47" s="213" t="s">
        <v>662</v>
      </c>
      <c r="V47" s="169" t="str">
        <f t="shared" si="0"/>
        <v/>
      </c>
      <c r="W47" s="169" t="str">
        <f t="shared" si="1"/>
        <v>ü</v>
      </c>
      <c r="X47" s="169" t="str">
        <f t="shared" si="2"/>
        <v/>
      </c>
      <c r="Y47" s="169" t="str">
        <f t="shared" si="3"/>
        <v/>
      </c>
    </row>
    <row r="48" spans="1:25" ht="28.5">
      <c r="A48" s="167">
        <f t="shared" si="5"/>
        <v>41</v>
      </c>
      <c r="B48" s="206">
        <v>2</v>
      </c>
      <c r="C48" s="207"/>
      <c r="D48" s="111" t="s">
        <v>663</v>
      </c>
      <c r="E48" s="114">
        <v>1025000</v>
      </c>
      <c r="F48" s="208" t="s">
        <v>1250</v>
      </c>
      <c r="G48" s="209">
        <v>1</v>
      </c>
      <c r="H48" s="210">
        <v>1</v>
      </c>
      <c r="I48" s="210">
        <v>0</v>
      </c>
      <c r="J48" s="210">
        <v>0</v>
      </c>
      <c r="K48" s="210">
        <v>0</v>
      </c>
      <c r="L48" s="209">
        <v>1</v>
      </c>
      <c r="M48" s="210">
        <v>1</v>
      </c>
      <c r="N48" s="211">
        <v>1</v>
      </c>
      <c r="O48" s="209">
        <v>0</v>
      </c>
      <c r="P48" s="210">
        <v>1</v>
      </c>
      <c r="Q48" s="212">
        <v>1</v>
      </c>
      <c r="R48" s="214">
        <v>1</v>
      </c>
      <c r="S48" s="212">
        <v>1</v>
      </c>
      <c r="T48" s="215">
        <v>1</v>
      </c>
      <c r="U48" s="95" t="s">
        <v>664</v>
      </c>
      <c r="V48" s="169" t="str">
        <f t="shared" si="0"/>
        <v>ü</v>
      </c>
      <c r="W48" s="169" t="str">
        <f t="shared" si="1"/>
        <v/>
      </c>
      <c r="X48" s="169" t="str">
        <f t="shared" si="2"/>
        <v/>
      </c>
      <c r="Y48" s="169" t="str">
        <f t="shared" si="3"/>
        <v/>
      </c>
    </row>
    <row r="49" spans="1:25" ht="21.75" customHeight="1">
      <c r="A49" s="167">
        <f t="shared" si="5"/>
        <v>42</v>
      </c>
      <c r="B49" s="206">
        <v>2</v>
      </c>
      <c r="C49" s="207"/>
      <c r="D49" s="111" t="s">
        <v>665</v>
      </c>
      <c r="E49" s="114">
        <v>537000</v>
      </c>
      <c r="F49" s="208" t="s">
        <v>1341</v>
      </c>
      <c r="G49" s="209">
        <v>1</v>
      </c>
      <c r="H49" s="210">
        <v>1</v>
      </c>
      <c r="I49" s="210">
        <v>0</v>
      </c>
      <c r="J49" s="210">
        <v>0</v>
      </c>
      <c r="K49" s="210">
        <v>0</v>
      </c>
      <c r="L49" s="209">
        <v>1</v>
      </c>
      <c r="M49" s="210">
        <v>1</v>
      </c>
      <c r="N49" s="211">
        <v>1</v>
      </c>
      <c r="O49" s="209">
        <v>0</v>
      </c>
      <c r="P49" s="210">
        <v>1</v>
      </c>
      <c r="Q49" s="212">
        <v>1</v>
      </c>
      <c r="R49" s="214">
        <v>1</v>
      </c>
      <c r="S49" s="212">
        <v>1</v>
      </c>
      <c r="T49" s="215">
        <v>1</v>
      </c>
      <c r="U49" s="95" t="s">
        <v>1342</v>
      </c>
      <c r="V49" s="169" t="str">
        <f t="shared" si="0"/>
        <v/>
      </c>
      <c r="W49" s="169" t="str">
        <f t="shared" si="1"/>
        <v/>
      </c>
      <c r="X49" s="169" t="str">
        <f t="shared" si="2"/>
        <v>ü</v>
      </c>
      <c r="Y49" s="169" t="str">
        <f t="shared" si="3"/>
        <v/>
      </c>
    </row>
    <row r="50" spans="1:25" ht="21.75" customHeight="1">
      <c r="A50" s="167">
        <f t="shared" si="5"/>
        <v>43</v>
      </c>
      <c r="B50" s="206">
        <v>2</v>
      </c>
      <c r="C50" s="207"/>
      <c r="D50" s="125" t="s">
        <v>666</v>
      </c>
      <c r="E50" s="126">
        <v>259000</v>
      </c>
      <c r="F50" s="208" t="s">
        <v>1341</v>
      </c>
      <c r="G50" s="209">
        <v>1</v>
      </c>
      <c r="H50" s="210">
        <v>1</v>
      </c>
      <c r="I50" s="210">
        <v>0</v>
      </c>
      <c r="J50" s="210">
        <v>0</v>
      </c>
      <c r="K50" s="210">
        <v>0</v>
      </c>
      <c r="L50" s="209">
        <v>1</v>
      </c>
      <c r="M50" s="210">
        <v>1</v>
      </c>
      <c r="N50" s="211">
        <v>1</v>
      </c>
      <c r="O50" s="209">
        <v>0</v>
      </c>
      <c r="P50" s="210">
        <v>1</v>
      </c>
      <c r="Q50" s="212">
        <v>1</v>
      </c>
      <c r="R50" s="214">
        <v>1</v>
      </c>
      <c r="S50" s="212">
        <v>1</v>
      </c>
      <c r="T50" s="215">
        <v>1</v>
      </c>
      <c r="U50" s="95" t="s">
        <v>1342</v>
      </c>
      <c r="V50" s="169" t="str">
        <f t="shared" si="0"/>
        <v/>
      </c>
      <c r="W50" s="169" t="str">
        <f t="shared" si="1"/>
        <v/>
      </c>
      <c r="X50" s="169" t="str">
        <f t="shared" si="2"/>
        <v>ü</v>
      </c>
      <c r="Y50" s="169" t="str">
        <f t="shared" si="3"/>
        <v/>
      </c>
    </row>
    <row r="51" spans="1:25" ht="21.75" customHeight="1">
      <c r="A51" s="167">
        <f t="shared" si="5"/>
        <v>44</v>
      </c>
      <c r="B51" s="206">
        <v>2</v>
      </c>
      <c r="C51" s="207"/>
      <c r="D51" s="125" t="s">
        <v>667</v>
      </c>
      <c r="E51" s="126">
        <v>804000</v>
      </c>
      <c r="F51" s="208" t="s">
        <v>1341</v>
      </c>
      <c r="G51" s="209">
        <v>1</v>
      </c>
      <c r="H51" s="210">
        <v>1</v>
      </c>
      <c r="I51" s="210">
        <v>0</v>
      </c>
      <c r="J51" s="210">
        <v>0</v>
      </c>
      <c r="K51" s="210">
        <v>0</v>
      </c>
      <c r="L51" s="209">
        <v>1</v>
      </c>
      <c r="M51" s="210">
        <v>1</v>
      </c>
      <c r="N51" s="211">
        <v>1</v>
      </c>
      <c r="O51" s="209">
        <v>0</v>
      </c>
      <c r="P51" s="210">
        <v>1</v>
      </c>
      <c r="Q51" s="212">
        <v>1</v>
      </c>
      <c r="R51" s="214">
        <v>1</v>
      </c>
      <c r="S51" s="212">
        <v>1</v>
      </c>
      <c r="T51" s="215">
        <v>1</v>
      </c>
      <c r="U51" s="95" t="s">
        <v>1342</v>
      </c>
      <c r="V51" s="169" t="str">
        <f t="shared" si="0"/>
        <v/>
      </c>
      <c r="W51" s="169" t="str">
        <f t="shared" si="1"/>
        <v/>
      </c>
      <c r="X51" s="169" t="str">
        <f t="shared" si="2"/>
        <v>ü</v>
      </c>
      <c r="Y51" s="169" t="str">
        <f t="shared" si="3"/>
        <v/>
      </c>
    </row>
    <row r="52" spans="1:25" ht="21.75" customHeight="1">
      <c r="A52" s="167">
        <f t="shared" si="5"/>
        <v>45</v>
      </c>
      <c r="B52" s="206">
        <v>2</v>
      </c>
      <c r="C52" s="207"/>
      <c r="D52" s="125" t="s">
        <v>668</v>
      </c>
      <c r="E52" s="126">
        <v>403000</v>
      </c>
      <c r="F52" s="208" t="s">
        <v>1341</v>
      </c>
      <c r="G52" s="209">
        <v>1</v>
      </c>
      <c r="H52" s="210">
        <v>1</v>
      </c>
      <c r="I52" s="210">
        <v>0</v>
      </c>
      <c r="J52" s="210">
        <v>0</v>
      </c>
      <c r="K52" s="210">
        <v>0</v>
      </c>
      <c r="L52" s="209">
        <v>1</v>
      </c>
      <c r="M52" s="210">
        <v>1</v>
      </c>
      <c r="N52" s="211">
        <v>1</v>
      </c>
      <c r="O52" s="209">
        <v>0</v>
      </c>
      <c r="P52" s="210">
        <v>1</v>
      </c>
      <c r="Q52" s="212">
        <v>1</v>
      </c>
      <c r="R52" s="214">
        <v>1</v>
      </c>
      <c r="S52" s="212">
        <v>1</v>
      </c>
      <c r="T52" s="215">
        <v>1</v>
      </c>
      <c r="U52" s="95" t="s">
        <v>1342</v>
      </c>
      <c r="V52" s="169" t="str">
        <f t="shared" si="0"/>
        <v/>
      </c>
      <c r="W52" s="169" t="str">
        <f t="shared" si="1"/>
        <v/>
      </c>
      <c r="X52" s="169" t="str">
        <f t="shared" si="2"/>
        <v>ü</v>
      </c>
      <c r="Y52" s="169" t="str">
        <f t="shared" si="3"/>
        <v/>
      </c>
    </row>
    <row r="53" spans="1:25" ht="21.75" customHeight="1">
      <c r="A53" s="167">
        <f t="shared" si="5"/>
        <v>46</v>
      </c>
      <c r="B53" s="206">
        <v>2</v>
      </c>
      <c r="C53" s="207"/>
      <c r="D53" s="125" t="s">
        <v>669</v>
      </c>
      <c r="E53" s="126">
        <v>760000</v>
      </c>
      <c r="F53" s="208" t="s">
        <v>1249</v>
      </c>
      <c r="G53" s="209">
        <v>1</v>
      </c>
      <c r="H53" s="210">
        <v>0</v>
      </c>
      <c r="I53" s="210">
        <v>0</v>
      </c>
      <c r="J53" s="210">
        <v>0</v>
      </c>
      <c r="K53" s="211">
        <v>0</v>
      </c>
      <c r="L53" s="209">
        <v>1</v>
      </c>
      <c r="M53" s="210">
        <v>1</v>
      </c>
      <c r="N53" s="211">
        <v>1</v>
      </c>
      <c r="O53" s="209">
        <v>0</v>
      </c>
      <c r="P53" s="210">
        <v>1</v>
      </c>
      <c r="Q53" s="211">
        <v>1</v>
      </c>
      <c r="R53" s="209">
        <v>0</v>
      </c>
      <c r="S53" s="212">
        <v>0</v>
      </c>
      <c r="T53" s="208">
        <v>0</v>
      </c>
      <c r="U53" s="216" t="s">
        <v>670</v>
      </c>
      <c r="V53" s="169" t="str">
        <f t="shared" si="0"/>
        <v/>
      </c>
      <c r="W53" s="169" t="str">
        <f t="shared" si="1"/>
        <v/>
      </c>
      <c r="X53" s="169" t="str">
        <f t="shared" si="2"/>
        <v/>
      </c>
      <c r="Y53" s="169" t="str">
        <f t="shared" si="3"/>
        <v>ü</v>
      </c>
    </row>
    <row r="54" spans="1:25" ht="21.75" customHeight="1">
      <c r="A54" s="167">
        <f t="shared" si="5"/>
        <v>47</v>
      </c>
      <c r="B54" s="206">
        <v>2</v>
      </c>
      <c r="C54" s="207"/>
      <c r="D54" s="119" t="s">
        <v>671</v>
      </c>
      <c r="E54" s="128">
        <v>800000</v>
      </c>
      <c r="F54" s="239" t="s">
        <v>1249</v>
      </c>
      <c r="G54" s="240">
        <v>1</v>
      </c>
      <c r="H54" s="241">
        <v>0</v>
      </c>
      <c r="I54" s="241">
        <v>0</v>
      </c>
      <c r="J54" s="241">
        <v>0</v>
      </c>
      <c r="K54" s="242">
        <v>0</v>
      </c>
      <c r="L54" s="240">
        <v>1</v>
      </c>
      <c r="M54" s="241">
        <v>1</v>
      </c>
      <c r="N54" s="242">
        <v>1</v>
      </c>
      <c r="O54" s="240">
        <v>0</v>
      </c>
      <c r="P54" s="241">
        <v>1</v>
      </c>
      <c r="Q54" s="242">
        <v>1</v>
      </c>
      <c r="R54" s="240">
        <v>0</v>
      </c>
      <c r="S54" s="243">
        <v>0</v>
      </c>
      <c r="T54" s="239">
        <v>0</v>
      </c>
      <c r="U54" s="244" t="s">
        <v>862</v>
      </c>
      <c r="V54" s="169" t="str">
        <f t="shared" si="0"/>
        <v/>
      </c>
      <c r="W54" s="169" t="str">
        <f t="shared" si="1"/>
        <v/>
      </c>
      <c r="X54" s="169" t="str">
        <f t="shared" si="2"/>
        <v/>
      </c>
      <c r="Y54" s="169" t="str">
        <f t="shared" si="3"/>
        <v>ü</v>
      </c>
    </row>
    <row r="55" spans="1:25" ht="21.75" customHeight="1">
      <c r="A55" s="167">
        <f t="shared" si="5"/>
        <v>48</v>
      </c>
      <c r="B55" s="206">
        <v>2</v>
      </c>
      <c r="C55" s="207"/>
      <c r="D55" s="125" t="s">
        <v>672</v>
      </c>
      <c r="E55" s="129">
        <v>2700000</v>
      </c>
      <c r="F55" s="208" t="s">
        <v>1250</v>
      </c>
      <c r="G55" s="209">
        <v>1</v>
      </c>
      <c r="H55" s="210">
        <v>1</v>
      </c>
      <c r="I55" s="210">
        <v>0</v>
      </c>
      <c r="J55" s="210">
        <v>0</v>
      </c>
      <c r="K55" s="210">
        <v>0</v>
      </c>
      <c r="L55" s="209">
        <v>1</v>
      </c>
      <c r="M55" s="210">
        <v>1</v>
      </c>
      <c r="N55" s="211">
        <v>1</v>
      </c>
      <c r="O55" s="209">
        <v>0</v>
      </c>
      <c r="P55" s="210">
        <v>1</v>
      </c>
      <c r="Q55" s="212">
        <v>1</v>
      </c>
      <c r="R55" s="214">
        <v>1</v>
      </c>
      <c r="S55" s="212">
        <v>1</v>
      </c>
      <c r="T55" s="215">
        <v>1</v>
      </c>
      <c r="U55" s="95" t="s">
        <v>673</v>
      </c>
      <c r="V55" s="169" t="str">
        <f t="shared" si="0"/>
        <v>ü</v>
      </c>
      <c r="W55" s="169" t="str">
        <f t="shared" si="1"/>
        <v/>
      </c>
      <c r="X55" s="169" t="str">
        <f t="shared" si="2"/>
        <v/>
      </c>
      <c r="Y55" s="169" t="str">
        <f t="shared" si="3"/>
        <v/>
      </c>
    </row>
    <row r="56" spans="1:25" ht="21.75" customHeight="1">
      <c r="A56" s="167">
        <f t="shared" si="5"/>
        <v>49</v>
      </c>
      <c r="B56" s="206">
        <v>2</v>
      </c>
      <c r="C56" s="207"/>
      <c r="D56" s="125" t="s">
        <v>674</v>
      </c>
      <c r="E56" s="129">
        <v>3628800</v>
      </c>
      <c r="F56" s="208" t="s">
        <v>1250</v>
      </c>
      <c r="G56" s="209">
        <v>1</v>
      </c>
      <c r="H56" s="210">
        <v>1</v>
      </c>
      <c r="I56" s="210">
        <v>0</v>
      </c>
      <c r="J56" s="210">
        <v>0</v>
      </c>
      <c r="K56" s="210">
        <v>0</v>
      </c>
      <c r="L56" s="209">
        <v>1</v>
      </c>
      <c r="M56" s="210">
        <v>1</v>
      </c>
      <c r="N56" s="211">
        <v>1</v>
      </c>
      <c r="O56" s="209">
        <v>0</v>
      </c>
      <c r="P56" s="210">
        <v>1</v>
      </c>
      <c r="Q56" s="212">
        <v>1</v>
      </c>
      <c r="R56" s="214">
        <v>1</v>
      </c>
      <c r="S56" s="212">
        <v>1</v>
      </c>
      <c r="T56" s="215">
        <v>1</v>
      </c>
      <c r="U56" s="95" t="s">
        <v>675</v>
      </c>
      <c r="V56" s="169" t="str">
        <f t="shared" si="0"/>
        <v>ü</v>
      </c>
      <c r="W56" s="169" t="str">
        <f t="shared" si="1"/>
        <v/>
      </c>
      <c r="X56" s="169" t="str">
        <f t="shared" si="2"/>
        <v/>
      </c>
      <c r="Y56" s="169" t="str">
        <f t="shared" si="3"/>
        <v/>
      </c>
    </row>
    <row r="57" spans="1:25" ht="21.75" customHeight="1">
      <c r="A57" s="167">
        <f t="shared" si="5"/>
        <v>50</v>
      </c>
      <c r="B57" s="206">
        <v>2</v>
      </c>
      <c r="C57" s="207"/>
      <c r="D57" s="125" t="s">
        <v>676</v>
      </c>
      <c r="E57" s="129">
        <v>1944000</v>
      </c>
      <c r="F57" s="208" t="s">
        <v>1250</v>
      </c>
      <c r="G57" s="209">
        <v>1</v>
      </c>
      <c r="H57" s="210">
        <v>1</v>
      </c>
      <c r="I57" s="210">
        <v>0</v>
      </c>
      <c r="J57" s="210">
        <v>0</v>
      </c>
      <c r="K57" s="210">
        <v>0</v>
      </c>
      <c r="L57" s="209">
        <v>1</v>
      </c>
      <c r="M57" s="210">
        <v>1</v>
      </c>
      <c r="N57" s="211">
        <v>1</v>
      </c>
      <c r="O57" s="209">
        <v>0</v>
      </c>
      <c r="P57" s="210">
        <v>1</v>
      </c>
      <c r="Q57" s="212">
        <v>1</v>
      </c>
      <c r="R57" s="214">
        <v>1</v>
      </c>
      <c r="S57" s="212">
        <v>1</v>
      </c>
      <c r="T57" s="215">
        <v>1</v>
      </c>
      <c r="U57" s="95" t="s">
        <v>675</v>
      </c>
      <c r="V57" s="169" t="str">
        <f t="shared" si="0"/>
        <v>ü</v>
      </c>
      <c r="W57" s="169" t="str">
        <f t="shared" si="1"/>
        <v/>
      </c>
      <c r="X57" s="169" t="str">
        <f t="shared" si="2"/>
        <v/>
      </c>
      <c r="Y57" s="169" t="str">
        <f t="shared" si="3"/>
        <v/>
      </c>
    </row>
    <row r="58" spans="1:25" ht="21.75" customHeight="1">
      <c r="A58" s="167">
        <f t="shared" si="5"/>
        <v>51</v>
      </c>
      <c r="B58" s="206">
        <v>2</v>
      </c>
      <c r="C58" s="207"/>
      <c r="D58" s="125" t="s">
        <v>677</v>
      </c>
      <c r="E58" s="129">
        <v>1980000</v>
      </c>
      <c r="F58" s="208" t="s">
        <v>1250</v>
      </c>
      <c r="G58" s="209">
        <v>1</v>
      </c>
      <c r="H58" s="210">
        <v>1</v>
      </c>
      <c r="I58" s="210">
        <v>0</v>
      </c>
      <c r="J58" s="210">
        <v>0</v>
      </c>
      <c r="K58" s="210">
        <v>0</v>
      </c>
      <c r="L58" s="209">
        <v>1</v>
      </c>
      <c r="M58" s="210">
        <v>1</v>
      </c>
      <c r="N58" s="211">
        <v>1</v>
      </c>
      <c r="O58" s="209">
        <v>0</v>
      </c>
      <c r="P58" s="210">
        <v>1</v>
      </c>
      <c r="Q58" s="212">
        <v>1</v>
      </c>
      <c r="R58" s="214">
        <v>1</v>
      </c>
      <c r="S58" s="212">
        <v>1</v>
      </c>
      <c r="T58" s="215">
        <v>1</v>
      </c>
      <c r="U58" s="95" t="s">
        <v>675</v>
      </c>
      <c r="V58" s="169" t="str">
        <f t="shared" si="0"/>
        <v>ü</v>
      </c>
      <c r="W58" s="169" t="str">
        <f t="shared" si="1"/>
        <v/>
      </c>
      <c r="X58" s="169" t="str">
        <f t="shared" si="2"/>
        <v/>
      </c>
      <c r="Y58" s="169" t="str">
        <f t="shared" si="3"/>
        <v/>
      </c>
    </row>
    <row r="59" spans="1:25" ht="21.75" customHeight="1">
      <c r="A59" s="167">
        <f t="shared" si="5"/>
        <v>52</v>
      </c>
      <c r="B59" s="206">
        <v>2</v>
      </c>
      <c r="C59" s="207"/>
      <c r="D59" s="125" t="s">
        <v>678</v>
      </c>
      <c r="E59" s="129">
        <v>2160000</v>
      </c>
      <c r="F59" s="208" t="s">
        <v>1250</v>
      </c>
      <c r="G59" s="209">
        <v>1</v>
      </c>
      <c r="H59" s="210">
        <v>1</v>
      </c>
      <c r="I59" s="210">
        <v>0</v>
      </c>
      <c r="J59" s="210">
        <v>0</v>
      </c>
      <c r="K59" s="210">
        <v>0</v>
      </c>
      <c r="L59" s="209">
        <v>1</v>
      </c>
      <c r="M59" s="210">
        <v>1</v>
      </c>
      <c r="N59" s="211">
        <v>1</v>
      </c>
      <c r="O59" s="209">
        <v>0</v>
      </c>
      <c r="P59" s="210">
        <v>1</v>
      </c>
      <c r="Q59" s="212">
        <v>1</v>
      </c>
      <c r="R59" s="214">
        <v>1</v>
      </c>
      <c r="S59" s="212">
        <v>1</v>
      </c>
      <c r="T59" s="215">
        <v>1</v>
      </c>
      <c r="U59" s="95" t="s">
        <v>675</v>
      </c>
      <c r="V59" s="169" t="str">
        <f t="shared" si="0"/>
        <v>ü</v>
      </c>
      <c r="W59" s="169" t="str">
        <f t="shared" si="1"/>
        <v/>
      </c>
      <c r="X59" s="169" t="str">
        <f t="shared" si="2"/>
        <v/>
      </c>
      <c r="Y59" s="169" t="str">
        <f t="shared" si="3"/>
        <v/>
      </c>
    </row>
    <row r="60" spans="1:25" ht="21.75" customHeight="1">
      <c r="A60" s="167">
        <f t="shared" si="5"/>
        <v>53</v>
      </c>
      <c r="B60" s="206">
        <v>2</v>
      </c>
      <c r="C60" s="207"/>
      <c r="D60" s="125" t="s">
        <v>679</v>
      </c>
      <c r="E60" s="129">
        <v>5600000</v>
      </c>
      <c r="F60" s="208" t="s">
        <v>1250</v>
      </c>
      <c r="G60" s="209">
        <v>1</v>
      </c>
      <c r="H60" s="210">
        <v>1</v>
      </c>
      <c r="I60" s="210">
        <v>0</v>
      </c>
      <c r="J60" s="210">
        <v>0</v>
      </c>
      <c r="K60" s="210">
        <v>0</v>
      </c>
      <c r="L60" s="209">
        <v>1</v>
      </c>
      <c r="M60" s="210">
        <v>1</v>
      </c>
      <c r="N60" s="211">
        <v>1</v>
      </c>
      <c r="O60" s="209">
        <v>0</v>
      </c>
      <c r="P60" s="210">
        <v>1</v>
      </c>
      <c r="Q60" s="212">
        <v>1</v>
      </c>
      <c r="R60" s="214">
        <v>1</v>
      </c>
      <c r="S60" s="212">
        <v>1</v>
      </c>
      <c r="T60" s="215">
        <v>1</v>
      </c>
      <c r="U60" s="95" t="s">
        <v>675</v>
      </c>
      <c r="V60" s="169" t="str">
        <f t="shared" si="0"/>
        <v>ü</v>
      </c>
      <c r="W60" s="169" t="str">
        <f t="shared" si="1"/>
        <v/>
      </c>
      <c r="X60" s="169" t="str">
        <f t="shared" si="2"/>
        <v/>
      </c>
      <c r="Y60" s="169" t="str">
        <f t="shared" si="3"/>
        <v/>
      </c>
    </row>
    <row r="61" spans="1:25" ht="21.75" customHeight="1">
      <c r="A61" s="167">
        <f t="shared" si="5"/>
        <v>54</v>
      </c>
      <c r="B61" s="206">
        <v>2</v>
      </c>
      <c r="C61" s="207"/>
      <c r="D61" s="125" t="s">
        <v>1517</v>
      </c>
      <c r="E61" s="129">
        <v>1360800</v>
      </c>
      <c r="F61" s="208" t="s">
        <v>1250</v>
      </c>
      <c r="G61" s="209">
        <v>1</v>
      </c>
      <c r="H61" s="210">
        <v>1</v>
      </c>
      <c r="I61" s="210">
        <v>0</v>
      </c>
      <c r="J61" s="210">
        <v>0</v>
      </c>
      <c r="K61" s="210">
        <v>0</v>
      </c>
      <c r="L61" s="209">
        <v>1</v>
      </c>
      <c r="M61" s="210">
        <v>1</v>
      </c>
      <c r="N61" s="211">
        <v>1</v>
      </c>
      <c r="O61" s="209">
        <v>0</v>
      </c>
      <c r="P61" s="210">
        <v>1</v>
      </c>
      <c r="Q61" s="212">
        <v>1</v>
      </c>
      <c r="R61" s="214">
        <v>1</v>
      </c>
      <c r="S61" s="212">
        <v>1</v>
      </c>
      <c r="T61" s="215">
        <v>1</v>
      </c>
      <c r="U61" s="95" t="s">
        <v>675</v>
      </c>
      <c r="V61" s="169" t="str">
        <f t="shared" si="0"/>
        <v>ü</v>
      </c>
      <c r="W61" s="169" t="str">
        <f t="shared" si="1"/>
        <v/>
      </c>
      <c r="X61" s="169" t="str">
        <f t="shared" si="2"/>
        <v/>
      </c>
      <c r="Y61" s="169" t="str">
        <f t="shared" si="3"/>
        <v/>
      </c>
    </row>
    <row r="62" spans="1:25" ht="21.75" customHeight="1">
      <c r="A62" s="167">
        <f t="shared" si="5"/>
        <v>55</v>
      </c>
      <c r="B62" s="206">
        <v>2</v>
      </c>
      <c r="C62" s="207"/>
      <c r="D62" s="125" t="s">
        <v>1518</v>
      </c>
      <c r="E62" s="129">
        <v>3456000</v>
      </c>
      <c r="F62" s="208" t="s">
        <v>1250</v>
      </c>
      <c r="G62" s="209">
        <v>1</v>
      </c>
      <c r="H62" s="210">
        <v>1</v>
      </c>
      <c r="I62" s="210">
        <v>0</v>
      </c>
      <c r="J62" s="210">
        <v>0</v>
      </c>
      <c r="K62" s="210">
        <v>0</v>
      </c>
      <c r="L62" s="209">
        <v>1</v>
      </c>
      <c r="M62" s="210">
        <v>1</v>
      </c>
      <c r="N62" s="211">
        <v>1</v>
      </c>
      <c r="O62" s="209">
        <v>0</v>
      </c>
      <c r="P62" s="210">
        <v>1</v>
      </c>
      <c r="Q62" s="212">
        <v>1</v>
      </c>
      <c r="R62" s="214">
        <v>1</v>
      </c>
      <c r="S62" s="212">
        <v>1</v>
      </c>
      <c r="T62" s="215">
        <v>1</v>
      </c>
      <c r="U62" s="95" t="s">
        <v>675</v>
      </c>
      <c r="V62" s="169" t="str">
        <f t="shared" si="0"/>
        <v>ü</v>
      </c>
      <c r="W62" s="169" t="str">
        <f t="shared" si="1"/>
        <v/>
      </c>
      <c r="X62" s="169" t="str">
        <f t="shared" si="2"/>
        <v/>
      </c>
      <c r="Y62" s="169" t="str">
        <f t="shared" si="3"/>
        <v/>
      </c>
    </row>
    <row r="63" spans="1:25" ht="21.75" customHeight="1">
      <c r="A63" s="167">
        <f t="shared" si="5"/>
        <v>56</v>
      </c>
      <c r="B63" s="206">
        <v>2</v>
      </c>
      <c r="C63" s="207"/>
      <c r="D63" s="125" t="s">
        <v>1519</v>
      </c>
      <c r="E63" s="129">
        <v>4455000</v>
      </c>
      <c r="F63" s="208" t="s">
        <v>1250</v>
      </c>
      <c r="G63" s="209">
        <v>1</v>
      </c>
      <c r="H63" s="210">
        <v>1</v>
      </c>
      <c r="I63" s="210">
        <v>0</v>
      </c>
      <c r="J63" s="210">
        <v>0</v>
      </c>
      <c r="K63" s="210">
        <v>0</v>
      </c>
      <c r="L63" s="209">
        <v>1</v>
      </c>
      <c r="M63" s="210">
        <v>1</v>
      </c>
      <c r="N63" s="211">
        <v>1</v>
      </c>
      <c r="O63" s="209">
        <v>0</v>
      </c>
      <c r="P63" s="210">
        <v>1</v>
      </c>
      <c r="Q63" s="212">
        <v>1</v>
      </c>
      <c r="R63" s="214">
        <v>1</v>
      </c>
      <c r="S63" s="212">
        <v>1</v>
      </c>
      <c r="T63" s="215">
        <v>1</v>
      </c>
      <c r="U63" s="95" t="s">
        <v>675</v>
      </c>
      <c r="V63" s="169" t="str">
        <f t="shared" si="0"/>
        <v>ü</v>
      </c>
      <c r="W63" s="169" t="str">
        <f t="shared" si="1"/>
        <v/>
      </c>
      <c r="X63" s="169" t="str">
        <f t="shared" si="2"/>
        <v/>
      </c>
      <c r="Y63" s="169" t="str">
        <f t="shared" si="3"/>
        <v/>
      </c>
    </row>
    <row r="64" spans="1:25" ht="21.75" customHeight="1">
      <c r="A64" s="167">
        <f t="shared" si="5"/>
        <v>57</v>
      </c>
      <c r="B64" s="206">
        <v>2</v>
      </c>
      <c r="C64" s="207"/>
      <c r="D64" s="125" t="s">
        <v>1520</v>
      </c>
      <c r="E64" s="129">
        <v>1980000</v>
      </c>
      <c r="F64" s="208" t="s">
        <v>1250</v>
      </c>
      <c r="G64" s="209">
        <v>1</v>
      </c>
      <c r="H64" s="210">
        <v>1</v>
      </c>
      <c r="I64" s="210">
        <v>0</v>
      </c>
      <c r="J64" s="210">
        <v>0</v>
      </c>
      <c r="K64" s="210">
        <v>0</v>
      </c>
      <c r="L64" s="209">
        <v>1</v>
      </c>
      <c r="M64" s="210">
        <v>1</v>
      </c>
      <c r="N64" s="211">
        <v>1</v>
      </c>
      <c r="O64" s="209">
        <v>0</v>
      </c>
      <c r="P64" s="210">
        <v>1</v>
      </c>
      <c r="Q64" s="212">
        <v>1</v>
      </c>
      <c r="R64" s="214">
        <v>1</v>
      </c>
      <c r="S64" s="212">
        <v>1</v>
      </c>
      <c r="T64" s="215">
        <v>1</v>
      </c>
      <c r="U64" s="95" t="s">
        <v>675</v>
      </c>
      <c r="V64" s="169" t="str">
        <f t="shared" si="0"/>
        <v>ü</v>
      </c>
      <c r="W64" s="169" t="str">
        <f t="shared" si="1"/>
        <v/>
      </c>
      <c r="X64" s="169" t="str">
        <f t="shared" si="2"/>
        <v/>
      </c>
      <c r="Y64" s="169" t="str">
        <f t="shared" si="3"/>
        <v/>
      </c>
    </row>
    <row r="65" spans="1:25" ht="21.75" customHeight="1">
      <c r="A65" s="167">
        <f t="shared" si="5"/>
        <v>58</v>
      </c>
      <c r="B65" s="206">
        <v>2</v>
      </c>
      <c r="C65" s="207"/>
      <c r="D65" s="127" t="s">
        <v>1521</v>
      </c>
      <c r="E65" s="114">
        <v>450000</v>
      </c>
      <c r="F65" s="208" t="s">
        <v>1250</v>
      </c>
      <c r="G65" s="209">
        <v>1</v>
      </c>
      <c r="H65" s="210">
        <v>1</v>
      </c>
      <c r="I65" s="210">
        <v>0</v>
      </c>
      <c r="J65" s="210">
        <v>1</v>
      </c>
      <c r="K65" s="210">
        <v>0</v>
      </c>
      <c r="L65" s="209">
        <v>1</v>
      </c>
      <c r="M65" s="210">
        <v>1</v>
      </c>
      <c r="N65" s="211">
        <v>1</v>
      </c>
      <c r="O65" s="209">
        <v>0</v>
      </c>
      <c r="P65" s="210">
        <v>1</v>
      </c>
      <c r="Q65" s="212">
        <v>1</v>
      </c>
      <c r="R65" s="214">
        <v>1</v>
      </c>
      <c r="S65" s="212">
        <v>1</v>
      </c>
      <c r="T65" s="215">
        <v>1</v>
      </c>
      <c r="U65" s="216" t="s">
        <v>1522</v>
      </c>
      <c r="V65" s="169" t="str">
        <f t="shared" si="0"/>
        <v>ü</v>
      </c>
      <c r="W65" s="169" t="str">
        <f t="shared" si="1"/>
        <v/>
      </c>
      <c r="X65" s="169" t="str">
        <f t="shared" si="2"/>
        <v/>
      </c>
      <c r="Y65" s="169" t="str">
        <f t="shared" si="3"/>
        <v/>
      </c>
    </row>
    <row r="66" spans="1:25" ht="21.75" customHeight="1">
      <c r="A66" s="167">
        <f t="shared" si="5"/>
        <v>59</v>
      </c>
      <c r="B66" s="206">
        <v>2</v>
      </c>
      <c r="C66" s="207"/>
      <c r="D66" s="130" t="s">
        <v>1523</v>
      </c>
      <c r="E66" s="112">
        <v>5000000</v>
      </c>
      <c r="F66" s="208" t="s">
        <v>1248</v>
      </c>
      <c r="G66" s="209">
        <v>1</v>
      </c>
      <c r="H66" s="210">
        <v>1</v>
      </c>
      <c r="I66" s="210">
        <v>0</v>
      </c>
      <c r="J66" s="210">
        <v>0</v>
      </c>
      <c r="K66" s="210">
        <v>0</v>
      </c>
      <c r="L66" s="209">
        <v>1</v>
      </c>
      <c r="M66" s="210">
        <v>1</v>
      </c>
      <c r="N66" s="211">
        <v>1</v>
      </c>
      <c r="O66" s="209">
        <v>0</v>
      </c>
      <c r="P66" s="210">
        <v>1</v>
      </c>
      <c r="Q66" s="212">
        <v>1</v>
      </c>
      <c r="R66" s="214">
        <v>1</v>
      </c>
      <c r="S66" s="212">
        <v>1</v>
      </c>
      <c r="T66" s="215">
        <v>1</v>
      </c>
      <c r="U66" s="245" t="s">
        <v>1030</v>
      </c>
      <c r="V66" s="169" t="str">
        <f t="shared" si="0"/>
        <v/>
      </c>
      <c r="W66" s="169" t="str">
        <f t="shared" si="1"/>
        <v>ü</v>
      </c>
      <c r="X66" s="169" t="str">
        <f t="shared" si="2"/>
        <v/>
      </c>
      <c r="Y66" s="169" t="str">
        <f t="shared" si="3"/>
        <v/>
      </c>
    </row>
    <row r="67" spans="1:25" ht="21.75" customHeight="1">
      <c r="A67" s="167">
        <f t="shared" si="5"/>
        <v>60</v>
      </c>
      <c r="B67" s="206">
        <v>2</v>
      </c>
      <c r="C67" s="207"/>
      <c r="D67" s="111" t="s">
        <v>1524</v>
      </c>
      <c r="E67" s="118">
        <v>9600000</v>
      </c>
      <c r="F67" s="167" t="s">
        <v>1248</v>
      </c>
      <c r="G67" s="217">
        <v>1</v>
      </c>
      <c r="H67" s="218">
        <v>1</v>
      </c>
      <c r="I67" s="218">
        <v>0</v>
      </c>
      <c r="J67" s="218">
        <v>0</v>
      </c>
      <c r="K67" s="218">
        <v>0</v>
      </c>
      <c r="L67" s="217">
        <v>1</v>
      </c>
      <c r="M67" s="218">
        <v>1</v>
      </c>
      <c r="N67" s="219">
        <v>1</v>
      </c>
      <c r="O67" s="217">
        <v>0</v>
      </c>
      <c r="P67" s="218">
        <v>1</v>
      </c>
      <c r="Q67" s="220">
        <v>1</v>
      </c>
      <c r="R67" s="222">
        <v>1</v>
      </c>
      <c r="S67" s="220">
        <v>1</v>
      </c>
      <c r="T67" s="223">
        <v>1</v>
      </c>
      <c r="U67" s="135" t="s">
        <v>1525</v>
      </c>
      <c r="V67" s="169" t="str">
        <f t="shared" si="0"/>
        <v/>
      </c>
      <c r="W67" s="169" t="str">
        <f t="shared" si="1"/>
        <v>ü</v>
      </c>
      <c r="X67" s="169" t="str">
        <f t="shared" si="2"/>
        <v/>
      </c>
      <c r="Y67" s="169" t="str">
        <f t="shared" si="3"/>
        <v/>
      </c>
    </row>
    <row r="68" spans="1:25" ht="21.75" customHeight="1">
      <c r="A68" s="167">
        <f t="shared" si="5"/>
        <v>61</v>
      </c>
      <c r="B68" s="206">
        <v>2</v>
      </c>
      <c r="C68" s="207"/>
      <c r="D68" s="122" t="s">
        <v>475</v>
      </c>
      <c r="E68" s="123">
        <v>3506000</v>
      </c>
      <c r="F68" s="208" t="s">
        <v>1248</v>
      </c>
      <c r="G68" s="209">
        <v>1</v>
      </c>
      <c r="H68" s="210">
        <v>1</v>
      </c>
      <c r="I68" s="210">
        <v>0</v>
      </c>
      <c r="J68" s="210">
        <v>0</v>
      </c>
      <c r="K68" s="210">
        <v>0</v>
      </c>
      <c r="L68" s="209">
        <v>1</v>
      </c>
      <c r="M68" s="210">
        <v>1</v>
      </c>
      <c r="N68" s="211">
        <v>1</v>
      </c>
      <c r="O68" s="209">
        <v>0</v>
      </c>
      <c r="P68" s="210">
        <v>1</v>
      </c>
      <c r="Q68" s="212">
        <v>1</v>
      </c>
      <c r="R68" s="214">
        <v>1</v>
      </c>
      <c r="S68" s="212">
        <v>1</v>
      </c>
      <c r="T68" s="215">
        <v>1</v>
      </c>
      <c r="U68" s="245" t="s">
        <v>1030</v>
      </c>
      <c r="V68" s="169" t="str">
        <f t="shared" si="0"/>
        <v/>
      </c>
      <c r="W68" s="169" t="str">
        <f t="shared" si="1"/>
        <v>ü</v>
      </c>
      <c r="X68" s="169" t="str">
        <f t="shared" si="2"/>
        <v/>
      </c>
      <c r="Y68" s="169" t="str">
        <f t="shared" si="3"/>
        <v/>
      </c>
    </row>
    <row r="69" spans="1:25" ht="21.75" customHeight="1">
      <c r="A69" s="167">
        <f t="shared" si="5"/>
        <v>62</v>
      </c>
      <c r="B69" s="206">
        <v>2</v>
      </c>
      <c r="C69" s="207"/>
      <c r="D69" s="122" t="s">
        <v>476</v>
      </c>
      <c r="E69" s="123">
        <v>4771000</v>
      </c>
      <c r="F69" s="208" t="s">
        <v>1250</v>
      </c>
      <c r="G69" s="209">
        <v>1</v>
      </c>
      <c r="H69" s="210">
        <v>1</v>
      </c>
      <c r="I69" s="210">
        <v>0</v>
      </c>
      <c r="J69" s="210">
        <v>0</v>
      </c>
      <c r="K69" s="210">
        <v>0</v>
      </c>
      <c r="L69" s="209">
        <v>1</v>
      </c>
      <c r="M69" s="210">
        <v>1</v>
      </c>
      <c r="N69" s="211">
        <v>1</v>
      </c>
      <c r="O69" s="209">
        <v>0</v>
      </c>
      <c r="P69" s="210">
        <v>1</v>
      </c>
      <c r="Q69" s="212">
        <v>1</v>
      </c>
      <c r="R69" s="214">
        <v>1</v>
      </c>
      <c r="S69" s="212">
        <v>1</v>
      </c>
      <c r="T69" s="215">
        <v>1</v>
      </c>
      <c r="U69" s="216" t="s">
        <v>1113</v>
      </c>
      <c r="V69" s="169" t="str">
        <f t="shared" si="0"/>
        <v>ü</v>
      </c>
      <c r="W69" s="169" t="str">
        <f t="shared" si="1"/>
        <v/>
      </c>
      <c r="X69" s="169" t="str">
        <f t="shared" si="2"/>
        <v/>
      </c>
      <c r="Y69" s="169" t="str">
        <f t="shared" si="3"/>
        <v/>
      </c>
    </row>
    <row r="70" spans="1:25" ht="21.75" customHeight="1">
      <c r="A70" s="167">
        <f t="shared" si="5"/>
        <v>63</v>
      </c>
      <c r="B70" s="206">
        <v>2</v>
      </c>
      <c r="C70" s="207"/>
      <c r="D70" s="125" t="s">
        <v>477</v>
      </c>
      <c r="E70" s="126">
        <v>40000</v>
      </c>
      <c r="F70" s="208" t="s">
        <v>1341</v>
      </c>
      <c r="G70" s="209">
        <v>1</v>
      </c>
      <c r="H70" s="210">
        <v>1</v>
      </c>
      <c r="I70" s="210">
        <v>0</v>
      </c>
      <c r="J70" s="210">
        <v>0</v>
      </c>
      <c r="K70" s="210">
        <v>0</v>
      </c>
      <c r="L70" s="209">
        <v>1</v>
      </c>
      <c r="M70" s="210">
        <v>1</v>
      </c>
      <c r="N70" s="211">
        <v>1</v>
      </c>
      <c r="O70" s="209">
        <v>0</v>
      </c>
      <c r="P70" s="210">
        <v>1</v>
      </c>
      <c r="Q70" s="212">
        <v>1</v>
      </c>
      <c r="R70" s="214">
        <v>0</v>
      </c>
      <c r="S70" s="212">
        <v>0</v>
      </c>
      <c r="T70" s="215">
        <v>0</v>
      </c>
      <c r="U70" s="95" t="s">
        <v>1342</v>
      </c>
      <c r="V70" s="169" t="str">
        <f t="shared" si="0"/>
        <v/>
      </c>
      <c r="W70" s="169" t="str">
        <f t="shared" si="1"/>
        <v/>
      </c>
      <c r="X70" s="169" t="str">
        <f t="shared" si="2"/>
        <v>ü</v>
      </c>
      <c r="Y70" s="169" t="str">
        <f t="shared" si="3"/>
        <v/>
      </c>
    </row>
    <row r="71" spans="1:25" ht="21.75" customHeight="1">
      <c r="A71" s="167">
        <f t="shared" si="5"/>
        <v>64</v>
      </c>
      <c r="B71" s="206">
        <v>2</v>
      </c>
      <c r="C71" s="207"/>
      <c r="D71" s="125" t="s">
        <v>478</v>
      </c>
      <c r="E71" s="126">
        <v>30000</v>
      </c>
      <c r="F71" s="208" t="s">
        <v>1249</v>
      </c>
      <c r="G71" s="209">
        <v>0</v>
      </c>
      <c r="H71" s="210">
        <v>0</v>
      </c>
      <c r="I71" s="210">
        <v>0</v>
      </c>
      <c r="J71" s="210">
        <v>0</v>
      </c>
      <c r="K71" s="211">
        <v>0</v>
      </c>
      <c r="L71" s="209">
        <v>0</v>
      </c>
      <c r="M71" s="210">
        <v>0</v>
      </c>
      <c r="N71" s="211">
        <v>0</v>
      </c>
      <c r="O71" s="209">
        <v>0</v>
      </c>
      <c r="P71" s="210">
        <v>0</v>
      </c>
      <c r="Q71" s="211">
        <v>0</v>
      </c>
      <c r="R71" s="209">
        <v>0</v>
      </c>
      <c r="S71" s="212">
        <v>0</v>
      </c>
      <c r="T71" s="208">
        <v>0</v>
      </c>
      <c r="U71" s="216" t="s">
        <v>479</v>
      </c>
      <c r="V71" s="169" t="str">
        <f t="shared" si="0"/>
        <v/>
      </c>
      <c r="W71" s="169" t="str">
        <f t="shared" si="1"/>
        <v/>
      </c>
      <c r="X71" s="169" t="str">
        <f t="shared" si="2"/>
        <v/>
      </c>
      <c r="Y71" s="169" t="str">
        <f t="shared" si="3"/>
        <v>ü</v>
      </c>
    </row>
    <row r="72" spans="1:25" ht="21.75" customHeight="1">
      <c r="A72" s="167">
        <f t="shared" si="5"/>
        <v>65</v>
      </c>
      <c r="B72" s="206">
        <v>2</v>
      </c>
      <c r="C72" s="207"/>
      <c r="D72" s="125" t="s">
        <v>480</v>
      </c>
      <c r="E72" s="126">
        <v>560000</v>
      </c>
      <c r="F72" s="208" t="s">
        <v>1249</v>
      </c>
      <c r="G72" s="209">
        <v>1</v>
      </c>
      <c r="H72" s="210">
        <v>0</v>
      </c>
      <c r="I72" s="210">
        <v>0</v>
      </c>
      <c r="J72" s="210">
        <v>0</v>
      </c>
      <c r="K72" s="211">
        <v>0</v>
      </c>
      <c r="L72" s="209">
        <v>1</v>
      </c>
      <c r="M72" s="210">
        <v>1</v>
      </c>
      <c r="N72" s="211">
        <v>0</v>
      </c>
      <c r="O72" s="209">
        <v>0</v>
      </c>
      <c r="P72" s="210">
        <v>1</v>
      </c>
      <c r="Q72" s="211">
        <v>1</v>
      </c>
      <c r="R72" s="209">
        <v>1</v>
      </c>
      <c r="S72" s="212">
        <v>0</v>
      </c>
      <c r="T72" s="208">
        <v>0</v>
      </c>
      <c r="U72" s="216" t="s">
        <v>481</v>
      </c>
      <c r="V72" s="169" t="str">
        <f t="shared" ref="V72:V135" si="6">IF($F72="Y",$Z$4,"")</f>
        <v/>
      </c>
      <c r="W72" s="169" t="str">
        <f t="shared" ref="W72:W135" si="7">IF(F72="F",$Z$4,"")</f>
        <v/>
      </c>
      <c r="X72" s="169" t="str">
        <f t="shared" ref="X72:X135" si="8">IF(F72="L",$Z$4,"")</f>
        <v/>
      </c>
      <c r="Y72" s="169" t="str">
        <f t="shared" ref="Y72:Y135" si="9">IF(F72="N",$Z$4,"")</f>
        <v>ü</v>
      </c>
    </row>
    <row r="73" spans="1:25" ht="21.75" customHeight="1">
      <c r="A73" s="167">
        <f t="shared" ref="A73:A104" si="10">A72+1</f>
        <v>66</v>
      </c>
      <c r="B73" s="206">
        <v>2</v>
      </c>
      <c r="C73" s="207"/>
      <c r="D73" s="131" t="s">
        <v>482</v>
      </c>
      <c r="E73" s="129">
        <v>350000</v>
      </c>
      <c r="F73" s="208" t="s">
        <v>1248</v>
      </c>
      <c r="G73" s="209">
        <v>1</v>
      </c>
      <c r="H73" s="210">
        <v>1</v>
      </c>
      <c r="I73" s="210">
        <v>0</v>
      </c>
      <c r="J73" s="210">
        <v>0</v>
      </c>
      <c r="K73" s="211">
        <v>0</v>
      </c>
      <c r="L73" s="209">
        <v>1</v>
      </c>
      <c r="M73" s="210">
        <v>1</v>
      </c>
      <c r="N73" s="211">
        <v>0</v>
      </c>
      <c r="O73" s="209">
        <v>0</v>
      </c>
      <c r="P73" s="210">
        <v>1</v>
      </c>
      <c r="Q73" s="211">
        <v>0</v>
      </c>
      <c r="R73" s="209">
        <v>1</v>
      </c>
      <c r="S73" s="212">
        <v>1</v>
      </c>
      <c r="T73" s="208">
        <v>0</v>
      </c>
      <c r="U73" s="213" t="s">
        <v>483</v>
      </c>
      <c r="V73" s="169" t="str">
        <f t="shared" si="6"/>
        <v/>
      </c>
      <c r="W73" s="169" t="str">
        <f t="shared" si="7"/>
        <v>ü</v>
      </c>
      <c r="X73" s="169" t="str">
        <f t="shared" si="8"/>
        <v/>
      </c>
      <c r="Y73" s="169" t="str">
        <f t="shared" si="9"/>
        <v/>
      </c>
    </row>
    <row r="74" spans="1:25" ht="21.75" customHeight="1">
      <c r="A74" s="167">
        <f t="shared" si="10"/>
        <v>67</v>
      </c>
      <c r="B74" s="206">
        <v>2</v>
      </c>
      <c r="C74" s="207"/>
      <c r="D74" s="127" t="s">
        <v>484</v>
      </c>
      <c r="E74" s="112">
        <v>360000</v>
      </c>
      <c r="F74" s="208" t="s">
        <v>1249</v>
      </c>
      <c r="G74" s="209">
        <v>0</v>
      </c>
      <c r="H74" s="210">
        <v>0</v>
      </c>
      <c r="I74" s="210">
        <v>0</v>
      </c>
      <c r="J74" s="210">
        <v>0</v>
      </c>
      <c r="K74" s="211">
        <v>0</v>
      </c>
      <c r="L74" s="209">
        <v>1</v>
      </c>
      <c r="M74" s="210">
        <v>1</v>
      </c>
      <c r="N74" s="211">
        <v>0</v>
      </c>
      <c r="O74" s="209">
        <v>0</v>
      </c>
      <c r="P74" s="210">
        <v>1</v>
      </c>
      <c r="Q74" s="211">
        <v>1</v>
      </c>
      <c r="R74" s="209">
        <v>0</v>
      </c>
      <c r="S74" s="212">
        <v>0</v>
      </c>
      <c r="T74" s="208">
        <v>0</v>
      </c>
      <c r="U74" s="216" t="s">
        <v>1246</v>
      </c>
      <c r="V74" s="169" t="str">
        <f t="shared" si="6"/>
        <v/>
      </c>
      <c r="W74" s="169" t="str">
        <f t="shared" si="7"/>
        <v/>
      </c>
      <c r="X74" s="169" t="str">
        <f t="shared" si="8"/>
        <v/>
      </c>
      <c r="Y74" s="169" t="str">
        <f t="shared" si="9"/>
        <v>ü</v>
      </c>
    </row>
    <row r="75" spans="1:25" ht="21.75" customHeight="1">
      <c r="A75" s="167">
        <f t="shared" si="10"/>
        <v>68</v>
      </c>
      <c r="B75" s="206">
        <v>2</v>
      </c>
      <c r="C75" s="207"/>
      <c r="D75" s="127" t="s">
        <v>485</v>
      </c>
      <c r="E75" s="132">
        <v>3175300</v>
      </c>
      <c r="F75" s="208" t="s">
        <v>1248</v>
      </c>
      <c r="G75" s="209">
        <v>1</v>
      </c>
      <c r="H75" s="210">
        <v>0</v>
      </c>
      <c r="I75" s="210">
        <v>0</v>
      </c>
      <c r="J75" s="210">
        <v>0</v>
      </c>
      <c r="K75" s="211">
        <v>0</v>
      </c>
      <c r="L75" s="209">
        <v>1</v>
      </c>
      <c r="M75" s="210">
        <v>1</v>
      </c>
      <c r="N75" s="211">
        <v>0</v>
      </c>
      <c r="O75" s="209">
        <v>0</v>
      </c>
      <c r="P75" s="210">
        <v>1</v>
      </c>
      <c r="Q75" s="211">
        <v>1</v>
      </c>
      <c r="R75" s="209">
        <v>1</v>
      </c>
      <c r="S75" s="212">
        <v>1</v>
      </c>
      <c r="T75" s="208">
        <v>0</v>
      </c>
      <c r="U75" s="213" t="s">
        <v>2152</v>
      </c>
      <c r="V75" s="169" t="str">
        <f t="shared" si="6"/>
        <v/>
      </c>
      <c r="W75" s="169" t="str">
        <f t="shared" si="7"/>
        <v>ü</v>
      </c>
      <c r="X75" s="169" t="str">
        <f t="shared" si="8"/>
        <v/>
      </c>
      <c r="Y75" s="169" t="str">
        <f t="shared" si="9"/>
        <v/>
      </c>
    </row>
    <row r="76" spans="1:25" ht="21.75" customHeight="1">
      <c r="A76" s="167">
        <f t="shared" si="10"/>
        <v>69</v>
      </c>
      <c r="B76" s="206">
        <v>2</v>
      </c>
      <c r="C76" s="207"/>
      <c r="D76" s="111" t="s">
        <v>486</v>
      </c>
      <c r="E76" s="133">
        <v>500000</v>
      </c>
      <c r="F76" s="208" t="s">
        <v>1249</v>
      </c>
      <c r="G76" s="209">
        <v>1</v>
      </c>
      <c r="H76" s="210">
        <v>0</v>
      </c>
      <c r="I76" s="210">
        <v>0</v>
      </c>
      <c r="J76" s="210">
        <v>0</v>
      </c>
      <c r="K76" s="211">
        <v>0</v>
      </c>
      <c r="L76" s="209">
        <v>1</v>
      </c>
      <c r="M76" s="210">
        <v>1</v>
      </c>
      <c r="N76" s="211">
        <v>0</v>
      </c>
      <c r="O76" s="209">
        <v>0</v>
      </c>
      <c r="P76" s="210">
        <v>1</v>
      </c>
      <c r="Q76" s="211">
        <v>1</v>
      </c>
      <c r="R76" s="209">
        <v>0</v>
      </c>
      <c r="S76" s="212">
        <v>0</v>
      </c>
      <c r="T76" s="208">
        <v>0</v>
      </c>
      <c r="U76" s="216" t="s">
        <v>487</v>
      </c>
      <c r="V76" s="169" t="str">
        <f t="shared" si="6"/>
        <v/>
      </c>
      <c r="W76" s="169" t="str">
        <f t="shared" si="7"/>
        <v/>
      </c>
      <c r="X76" s="169" t="str">
        <f t="shared" si="8"/>
        <v/>
      </c>
      <c r="Y76" s="169" t="str">
        <f t="shared" si="9"/>
        <v>ü</v>
      </c>
    </row>
    <row r="77" spans="1:25" ht="21.75" customHeight="1">
      <c r="A77" s="167">
        <f t="shared" si="10"/>
        <v>70</v>
      </c>
      <c r="B77" s="206">
        <v>2</v>
      </c>
      <c r="C77" s="207"/>
      <c r="D77" s="122" t="s">
        <v>488</v>
      </c>
      <c r="E77" s="123">
        <v>7000000</v>
      </c>
      <c r="F77" s="208" t="s">
        <v>1249</v>
      </c>
      <c r="G77" s="209">
        <v>0</v>
      </c>
      <c r="H77" s="210">
        <v>0</v>
      </c>
      <c r="I77" s="210">
        <v>0</v>
      </c>
      <c r="J77" s="210">
        <v>0</v>
      </c>
      <c r="K77" s="211">
        <v>0</v>
      </c>
      <c r="L77" s="209">
        <v>1</v>
      </c>
      <c r="M77" s="210">
        <v>1</v>
      </c>
      <c r="N77" s="211">
        <v>1</v>
      </c>
      <c r="O77" s="209">
        <v>0</v>
      </c>
      <c r="P77" s="210">
        <v>1</v>
      </c>
      <c r="Q77" s="211">
        <v>1</v>
      </c>
      <c r="R77" s="209">
        <v>0</v>
      </c>
      <c r="S77" s="212">
        <v>0</v>
      </c>
      <c r="T77" s="208">
        <v>0</v>
      </c>
      <c r="U77" s="216" t="s">
        <v>1246</v>
      </c>
      <c r="V77" s="169" t="str">
        <f t="shared" si="6"/>
        <v/>
      </c>
      <c r="W77" s="169" t="str">
        <f t="shared" si="7"/>
        <v/>
      </c>
      <c r="X77" s="169" t="str">
        <f t="shared" si="8"/>
        <v/>
      </c>
      <c r="Y77" s="169" t="str">
        <f t="shared" si="9"/>
        <v>ü</v>
      </c>
    </row>
    <row r="78" spans="1:25" ht="21.75" customHeight="1">
      <c r="A78" s="167">
        <f t="shared" si="10"/>
        <v>71</v>
      </c>
      <c r="B78" s="206">
        <v>2</v>
      </c>
      <c r="C78" s="207"/>
      <c r="D78" s="122" t="s">
        <v>489</v>
      </c>
      <c r="E78" s="123">
        <v>1675000</v>
      </c>
      <c r="F78" s="208" t="s">
        <v>1249</v>
      </c>
      <c r="G78" s="209">
        <v>1</v>
      </c>
      <c r="H78" s="210">
        <v>0</v>
      </c>
      <c r="I78" s="210">
        <v>0</v>
      </c>
      <c r="J78" s="210">
        <v>0</v>
      </c>
      <c r="K78" s="211">
        <v>0</v>
      </c>
      <c r="L78" s="209">
        <v>1</v>
      </c>
      <c r="M78" s="210">
        <v>1</v>
      </c>
      <c r="N78" s="211">
        <v>1</v>
      </c>
      <c r="O78" s="209">
        <v>0</v>
      </c>
      <c r="P78" s="210">
        <v>1</v>
      </c>
      <c r="Q78" s="211">
        <v>1</v>
      </c>
      <c r="R78" s="209">
        <v>0</v>
      </c>
      <c r="S78" s="212">
        <v>0</v>
      </c>
      <c r="T78" s="208">
        <v>0</v>
      </c>
      <c r="U78" s="216" t="s">
        <v>490</v>
      </c>
      <c r="V78" s="169" t="str">
        <f t="shared" si="6"/>
        <v/>
      </c>
      <c r="W78" s="169" t="str">
        <f t="shared" si="7"/>
        <v/>
      </c>
      <c r="X78" s="169" t="str">
        <f t="shared" si="8"/>
        <v/>
      </c>
      <c r="Y78" s="169" t="str">
        <f t="shared" si="9"/>
        <v>ü</v>
      </c>
    </row>
    <row r="79" spans="1:25" ht="21.75" customHeight="1">
      <c r="A79" s="167">
        <f t="shared" si="10"/>
        <v>72</v>
      </c>
      <c r="B79" s="206">
        <v>2</v>
      </c>
      <c r="C79" s="207"/>
      <c r="D79" s="122" t="s">
        <v>491</v>
      </c>
      <c r="E79" s="123">
        <v>1688000</v>
      </c>
      <c r="F79" s="208" t="s">
        <v>1249</v>
      </c>
      <c r="G79" s="209">
        <v>1</v>
      </c>
      <c r="H79" s="210">
        <v>0</v>
      </c>
      <c r="I79" s="210">
        <v>0</v>
      </c>
      <c r="J79" s="210">
        <v>0</v>
      </c>
      <c r="K79" s="211">
        <v>0</v>
      </c>
      <c r="L79" s="209">
        <v>1</v>
      </c>
      <c r="M79" s="210">
        <v>1</v>
      </c>
      <c r="N79" s="211">
        <v>1</v>
      </c>
      <c r="O79" s="209">
        <v>0</v>
      </c>
      <c r="P79" s="210">
        <v>1</v>
      </c>
      <c r="Q79" s="211">
        <v>1</v>
      </c>
      <c r="R79" s="209">
        <v>0</v>
      </c>
      <c r="S79" s="212">
        <v>0</v>
      </c>
      <c r="T79" s="208">
        <v>0</v>
      </c>
      <c r="U79" s="216" t="s">
        <v>1246</v>
      </c>
      <c r="V79" s="169" t="str">
        <f t="shared" si="6"/>
        <v/>
      </c>
      <c r="W79" s="169" t="str">
        <f t="shared" si="7"/>
        <v/>
      </c>
      <c r="X79" s="169" t="str">
        <f t="shared" si="8"/>
        <v/>
      </c>
      <c r="Y79" s="169" t="str">
        <f t="shared" si="9"/>
        <v>ü</v>
      </c>
    </row>
    <row r="80" spans="1:25" ht="21.75" customHeight="1">
      <c r="A80" s="167">
        <f t="shared" si="10"/>
        <v>73</v>
      </c>
      <c r="B80" s="206">
        <v>2</v>
      </c>
      <c r="C80" s="207"/>
      <c r="D80" s="122" t="s">
        <v>492</v>
      </c>
      <c r="E80" s="123">
        <v>335800</v>
      </c>
      <c r="F80" s="208" t="s">
        <v>1249</v>
      </c>
      <c r="G80" s="209">
        <v>1</v>
      </c>
      <c r="H80" s="210">
        <v>0</v>
      </c>
      <c r="I80" s="210">
        <v>0</v>
      </c>
      <c r="J80" s="210">
        <v>0</v>
      </c>
      <c r="K80" s="211">
        <v>0</v>
      </c>
      <c r="L80" s="209">
        <v>1</v>
      </c>
      <c r="M80" s="210">
        <v>1</v>
      </c>
      <c r="N80" s="211">
        <v>0</v>
      </c>
      <c r="O80" s="209">
        <v>0</v>
      </c>
      <c r="P80" s="210">
        <v>1</v>
      </c>
      <c r="Q80" s="211">
        <v>1</v>
      </c>
      <c r="R80" s="209">
        <v>1</v>
      </c>
      <c r="S80" s="212">
        <v>1</v>
      </c>
      <c r="T80" s="208">
        <v>0</v>
      </c>
      <c r="U80" s="216" t="s">
        <v>1246</v>
      </c>
      <c r="V80" s="169" t="str">
        <f t="shared" si="6"/>
        <v/>
      </c>
      <c r="W80" s="169" t="str">
        <f t="shared" si="7"/>
        <v/>
      </c>
      <c r="X80" s="169" t="str">
        <f t="shared" si="8"/>
        <v/>
      </c>
      <c r="Y80" s="169" t="str">
        <f t="shared" si="9"/>
        <v>ü</v>
      </c>
    </row>
    <row r="81" spans="1:25" ht="21.75" customHeight="1">
      <c r="A81" s="167">
        <f t="shared" si="10"/>
        <v>74</v>
      </c>
      <c r="B81" s="206">
        <v>2</v>
      </c>
      <c r="C81" s="207"/>
      <c r="D81" s="125" t="s">
        <v>493</v>
      </c>
      <c r="E81" s="126">
        <v>457000</v>
      </c>
      <c r="F81" s="208" t="s">
        <v>1249</v>
      </c>
      <c r="G81" s="209">
        <v>1</v>
      </c>
      <c r="H81" s="210">
        <v>0</v>
      </c>
      <c r="I81" s="210">
        <v>0</v>
      </c>
      <c r="J81" s="210">
        <v>0</v>
      </c>
      <c r="K81" s="211">
        <v>0</v>
      </c>
      <c r="L81" s="209">
        <v>1</v>
      </c>
      <c r="M81" s="210">
        <v>1</v>
      </c>
      <c r="N81" s="211">
        <v>0</v>
      </c>
      <c r="O81" s="209">
        <v>0</v>
      </c>
      <c r="P81" s="210">
        <v>1</v>
      </c>
      <c r="Q81" s="211">
        <v>1</v>
      </c>
      <c r="R81" s="209">
        <v>0</v>
      </c>
      <c r="S81" s="212">
        <v>0</v>
      </c>
      <c r="T81" s="208">
        <v>0</v>
      </c>
      <c r="U81" s="216" t="s">
        <v>1246</v>
      </c>
      <c r="V81" s="169" t="str">
        <f t="shared" si="6"/>
        <v/>
      </c>
      <c r="W81" s="169" t="str">
        <f t="shared" si="7"/>
        <v/>
      </c>
      <c r="X81" s="169" t="str">
        <f t="shared" si="8"/>
        <v/>
      </c>
      <c r="Y81" s="169" t="str">
        <f t="shared" si="9"/>
        <v>ü</v>
      </c>
    </row>
    <row r="82" spans="1:25" ht="42.75">
      <c r="A82" s="167">
        <f t="shared" si="10"/>
        <v>75</v>
      </c>
      <c r="B82" s="206">
        <v>3</v>
      </c>
      <c r="C82" s="96" t="s">
        <v>494</v>
      </c>
      <c r="D82" s="111" t="s">
        <v>495</v>
      </c>
      <c r="E82" s="114">
        <v>275000</v>
      </c>
      <c r="F82" s="208" t="s">
        <v>1341</v>
      </c>
      <c r="G82" s="209">
        <v>1</v>
      </c>
      <c r="H82" s="210">
        <v>1</v>
      </c>
      <c r="I82" s="210">
        <v>0</v>
      </c>
      <c r="J82" s="210">
        <v>0</v>
      </c>
      <c r="K82" s="210">
        <v>0</v>
      </c>
      <c r="L82" s="209">
        <v>1</v>
      </c>
      <c r="M82" s="210">
        <v>1</v>
      </c>
      <c r="N82" s="211">
        <v>1</v>
      </c>
      <c r="O82" s="209">
        <v>0</v>
      </c>
      <c r="P82" s="210">
        <v>1</v>
      </c>
      <c r="Q82" s="212">
        <v>1</v>
      </c>
      <c r="R82" s="214">
        <v>1</v>
      </c>
      <c r="S82" s="212">
        <v>1</v>
      </c>
      <c r="T82" s="215">
        <v>1</v>
      </c>
      <c r="U82" s="95" t="s">
        <v>1342</v>
      </c>
      <c r="V82" s="169" t="str">
        <f t="shared" si="6"/>
        <v/>
      </c>
      <c r="W82" s="169" t="str">
        <f t="shared" si="7"/>
        <v/>
      </c>
      <c r="X82" s="169" t="str">
        <f t="shared" si="8"/>
        <v>ü</v>
      </c>
      <c r="Y82" s="169" t="str">
        <f t="shared" si="9"/>
        <v/>
      </c>
    </row>
    <row r="83" spans="1:25" ht="21.75" customHeight="1">
      <c r="A83" s="167">
        <f t="shared" si="10"/>
        <v>76</v>
      </c>
      <c r="B83" s="206">
        <v>3</v>
      </c>
      <c r="C83" s="207"/>
      <c r="D83" s="125" t="s">
        <v>496</v>
      </c>
      <c r="E83" s="126">
        <v>102000</v>
      </c>
      <c r="F83" s="208" t="s">
        <v>1249</v>
      </c>
      <c r="G83" s="209">
        <v>0</v>
      </c>
      <c r="H83" s="210">
        <v>0</v>
      </c>
      <c r="I83" s="210">
        <v>0</v>
      </c>
      <c r="J83" s="210">
        <v>0</v>
      </c>
      <c r="K83" s="211">
        <v>0</v>
      </c>
      <c r="L83" s="209">
        <v>1</v>
      </c>
      <c r="M83" s="210">
        <v>0</v>
      </c>
      <c r="N83" s="211">
        <v>0</v>
      </c>
      <c r="O83" s="209">
        <v>0</v>
      </c>
      <c r="P83" s="210">
        <v>0</v>
      </c>
      <c r="Q83" s="211">
        <v>1</v>
      </c>
      <c r="R83" s="209">
        <v>0</v>
      </c>
      <c r="S83" s="212">
        <v>0</v>
      </c>
      <c r="T83" s="208">
        <v>0</v>
      </c>
      <c r="U83" s="216" t="s">
        <v>497</v>
      </c>
      <c r="V83" s="169" t="str">
        <f t="shared" si="6"/>
        <v/>
      </c>
      <c r="W83" s="169" t="str">
        <f t="shared" si="7"/>
        <v/>
      </c>
      <c r="X83" s="169" t="str">
        <f t="shared" si="8"/>
        <v/>
      </c>
      <c r="Y83" s="169" t="str">
        <f t="shared" si="9"/>
        <v>ü</v>
      </c>
    </row>
    <row r="84" spans="1:25" ht="21.75" customHeight="1">
      <c r="A84" s="167">
        <f t="shared" si="10"/>
        <v>77</v>
      </c>
      <c r="B84" s="206">
        <v>3</v>
      </c>
      <c r="C84" s="207"/>
      <c r="D84" s="125" t="s">
        <v>498</v>
      </c>
      <c r="E84" s="126">
        <v>24000</v>
      </c>
      <c r="F84" s="208" t="s">
        <v>1248</v>
      </c>
      <c r="G84" s="209">
        <v>0</v>
      </c>
      <c r="H84" s="210">
        <v>0</v>
      </c>
      <c r="I84" s="210">
        <v>0</v>
      </c>
      <c r="J84" s="210">
        <v>0</v>
      </c>
      <c r="K84" s="211">
        <v>0</v>
      </c>
      <c r="L84" s="209">
        <v>0</v>
      </c>
      <c r="M84" s="210">
        <v>0</v>
      </c>
      <c r="N84" s="211">
        <v>0</v>
      </c>
      <c r="O84" s="209">
        <v>0</v>
      </c>
      <c r="P84" s="210">
        <v>0</v>
      </c>
      <c r="Q84" s="211">
        <v>0</v>
      </c>
      <c r="R84" s="209">
        <v>1</v>
      </c>
      <c r="S84" s="212">
        <v>1</v>
      </c>
      <c r="T84" s="208">
        <v>0</v>
      </c>
      <c r="U84" s="213" t="s">
        <v>2152</v>
      </c>
      <c r="V84" s="169" t="str">
        <f t="shared" si="6"/>
        <v/>
      </c>
      <c r="W84" s="169" t="str">
        <f t="shared" si="7"/>
        <v>ü</v>
      </c>
      <c r="X84" s="169" t="str">
        <f t="shared" si="8"/>
        <v/>
      </c>
      <c r="Y84" s="169" t="str">
        <f t="shared" si="9"/>
        <v/>
      </c>
    </row>
    <row r="85" spans="1:25" ht="21.75" customHeight="1">
      <c r="A85" s="167">
        <f t="shared" si="10"/>
        <v>78</v>
      </c>
      <c r="B85" s="206">
        <v>3</v>
      </c>
      <c r="C85" s="207"/>
      <c r="D85" s="125" t="s">
        <v>499</v>
      </c>
      <c r="E85" s="126">
        <v>150000</v>
      </c>
      <c r="F85" s="208" t="s">
        <v>1248</v>
      </c>
      <c r="G85" s="209">
        <v>0</v>
      </c>
      <c r="H85" s="210">
        <v>1</v>
      </c>
      <c r="I85" s="210">
        <v>0</v>
      </c>
      <c r="J85" s="210">
        <v>0</v>
      </c>
      <c r="K85" s="211">
        <v>0</v>
      </c>
      <c r="L85" s="209">
        <v>1</v>
      </c>
      <c r="M85" s="210">
        <v>1</v>
      </c>
      <c r="N85" s="211">
        <v>1</v>
      </c>
      <c r="O85" s="209">
        <v>0</v>
      </c>
      <c r="P85" s="210">
        <v>1</v>
      </c>
      <c r="Q85" s="211">
        <v>1</v>
      </c>
      <c r="R85" s="209">
        <v>1</v>
      </c>
      <c r="S85" s="212">
        <v>1</v>
      </c>
      <c r="T85" s="208">
        <v>0</v>
      </c>
      <c r="U85" s="213" t="s">
        <v>2152</v>
      </c>
      <c r="V85" s="169" t="str">
        <f t="shared" si="6"/>
        <v/>
      </c>
      <c r="W85" s="169" t="str">
        <f t="shared" si="7"/>
        <v>ü</v>
      </c>
      <c r="X85" s="169" t="str">
        <f t="shared" si="8"/>
        <v/>
      </c>
      <c r="Y85" s="169" t="str">
        <f t="shared" si="9"/>
        <v/>
      </c>
    </row>
    <row r="86" spans="1:25" ht="28.5">
      <c r="A86" s="167">
        <f t="shared" si="10"/>
        <v>79</v>
      </c>
      <c r="B86" s="206">
        <v>3</v>
      </c>
      <c r="C86" s="207"/>
      <c r="D86" s="111" t="s">
        <v>500</v>
      </c>
      <c r="E86" s="118">
        <v>20000000</v>
      </c>
      <c r="F86" s="167" t="s">
        <v>1248</v>
      </c>
      <c r="G86" s="217">
        <v>1</v>
      </c>
      <c r="H86" s="218">
        <v>1</v>
      </c>
      <c r="I86" s="218">
        <v>0</v>
      </c>
      <c r="J86" s="218">
        <v>0</v>
      </c>
      <c r="K86" s="219">
        <v>0</v>
      </c>
      <c r="L86" s="217">
        <v>1</v>
      </c>
      <c r="M86" s="218">
        <v>1</v>
      </c>
      <c r="N86" s="219">
        <v>1</v>
      </c>
      <c r="O86" s="217">
        <v>0</v>
      </c>
      <c r="P86" s="218">
        <v>1</v>
      </c>
      <c r="Q86" s="219">
        <v>1</v>
      </c>
      <c r="R86" s="217">
        <v>1</v>
      </c>
      <c r="S86" s="220">
        <v>1</v>
      </c>
      <c r="T86" s="167">
        <v>1</v>
      </c>
      <c r="U86" s="230" t="s">
        <v>2152</v>
      </c>
      <c r="V86" s="169" t="str">
        <f t="shared" si="6"/>
        <v/>
      </c>
      <c r="W86" s="169" t="str">
        <f t="shared" si="7"/>
        <v>ü</v>
      </c>
      <c r="X86" s="169" t="str">
        <f t="shared" si="8"/>
        <v/>
      </c>
      <c r="Y86" s="169" t="str">
        <f t="shared" si="9"/>
        <v/>
      </c>
    </row>
    <row r="87" spans="1:25" ht="28.5">
      <c r="A87" s="167">
        <f t="shared" si="10"/>
        <v>80</v>
      </c>
      <c r="B87" s="206">
        <v>3</v>
      </c>
      <c r="C87" s="207"/>
      <c r="D87" s="111" t="s">
        <v>501</v>
      </c>
      <c r="E87" s="118">
        <v>15687000</v>
      </c>
      <c r="F87" s="167" t="s">
        <v>1248</v>
      </c>
      <c r="G87" s="217">
        <v>1</v>
      </c>
      <c r="H87" s="218">
        <v>1</v>
      </c>
      <c r="I87" s="218">
        <v>1</v>
      </c>
      <c r="J87" s="218">
        <v>0</v>
      </c>
      <c r="K87" s="219">
        <v>0</v>
      </c>
      <c r="L87" s="217">
        <v>1</v>
      </c>
      <c r="M87" s="218">
        <v>1</v>
      </c>
      <c r="N87" s="219">
        <v>1</v>
      </c>
      <c r="O87" s="217">
        <v>0</v>
      </c>
      <c r="P87" s="218">
        <v>1</v>
      </c>
      <c r="Q87" s="219">
        <v>1</v>
      </c>
      <c r="R87" s="217">
        <v>1</v>
      </c>
      <c r="S87" s="220">
        <v>1</v>
      </c>
      <c r="T87" s="167">
        <v>1</v>
      </c>
      <c r="U87" s="230" t="s">
        <v>2152</v>
      </c>
      <c r="V87" s="169" t="str">
        <f t="shared" si="6"/>
        <v/>
      </c>
      <c r="W87" s="169" t="str">
        <f t="shared" si="7"/>
        <v>ü</v>
      </c>
      <c r="X87" s="169" t="str">
        <f t="shared" si="8"/>
        <v/>
      </c>
      <c r="Y87" s="169" t="str">
        <f t="shared" si="9"/>
        <v/>
      </c>
    </row>
    <row r="88" spans="1:25" ht="42.75">
      <c r="A88" s="167">
        <f t="shared" si="10"/>
        <v>81</v>
      </c>
      <c r="B88" s="206">
        <v>3</v>
      </c>
      <c r="C88" s="207"/>
      <c r="D88" s="122" t="s">
        <v>502</v>
      </c>
      <c r="E88" s="123">
        <v>45540000</v>
      </c>
      <c r="F88" s="208" t="s">
        <v>1248</v>
      </c>
      <c r="G88" s="209">
        <v>1</v>
      </c>
      <c r="H88" s="210">
        <v>1</v>
      </c>
      <c r="I88" s="210">
        <v>0</v>
      </c>
      <c r="J88" s="210">
        <v>0</v>
      </c>
      <c r="K88" s="210">
        <v>0</v>
      </c>
      <c r="L88" s="209">
        <v>1</v>
      </c>
      <c r="M88" s="210">
        <v>1</v>
      </c>
      <c r="N88" s="211">
        <v>1</v>
      </c>
      <c r="O88" s="209">
        <v>0</v>
      </c>
      <c r="P88" s="210">
        <v>1</v>
      </c>
      <c r="Q88" s="212">
        <v>1</v>
      </c>
      <c r="R88" s="214">
        <v>1</v>
      </c>
      <c r="S88" s="212">
        <v>1</v>
      </c>
      <c r="T88" s="215">
        <v>1</v>
      </c>
      <c r="U88" s="95" t="s">
        <v>503</v>
      </c>
      <c r="V88" s="169" t="str">
        <f t="shared" si="6"/>
        <v/>
      </c>
      <c r="W88" s="169" t="str">
        <f t="shared" si="7"/>
        <v>ü</v>
      </c>
      <c r="X88" s="169" t="str">
        <f t="shared" si="8"/>
        <v/>
      </c>
      <c r="Y88" s="169" t="str">
        <f t="shared" si="9"/>
        <v/>
      </c>
    </row>
    <row r="89" spans="1:25" ht="21.75" customHeight="1">
      <c r="A89" s="167">
        <f t="shared" si="10"/>
        <v>82</v>
      </c>
      <c r="B89" s="206">
        <v>3</v>
      </c>
      <c r="C89" s="207"/>
      <c r="D89" s="122" t="s">
        <v>504</v>
      </c>
      <c r="E89" s="123">
        <v>4011000</v>
      </c>
      <c r="F89" s="246"/>
      <c r="G89" s="247"/>
      <c r="H89" s="248"/>
      <c r="I89" s="248"/>
      <c r="J89" s="248"/>
      <c r="K89" s="249"/>
      <c r="L89" s="247"/>
      <c r="M89" s="248"/>
      <c r="N89" s="249"/>
      <c r="O89" s="247"/>
      <c r="P89" s="248"/>
      <c r="Q89" s="249"/>
      <c r="R89" s="247"/>
      <c r="S89" s="250"/>
      <c r="T89" s="135"/>
      <c r="U89" s="98"/>
      <c r="V89" s="169" t="str">
        <f t="shared" si="6"/>
        <v/>
      </c>
      <c r="W89" s="169" t="str">
        <f t="shared" si="7"/>
        <v/>
      </c>
      <c r="X89" s="169" t="str">
        <f t="shared" si="8"/>
        <v/>
      </c>
      <c r="Y89" s="169" t="str">
        <f t="shared" si="9"/>
        <v/>
      </c>
    </row>
    <row r="90" spans="1:25" ht="21.75" customHeight="1">
      <c r="A90" s="167">
        <f t="shared" si="10"/>
        <v>83</v>
      </c>
      <c r="B90" s="206">
        <v>3</v>
      </c>
      <c r="C90" s="207"/>
      <c r="D90" s="111" t="s">
        <v>505</v>
      </c>
      <c r="E90" s="112">
        <v>2000000</v>
      </c>
      <c r="F90" s="208" t="s">
        <v>1250</v>
      </c>
      <c r="G90" s="209">
        <v>1</v>
      </c>
      <c r="H90" s="210">
        <v>1</v>
      </c>
      <c r="I90" s="210">
        <v>0</v>
      </c>
      <c r="J90" s="210">
        <v>0</v>
      </c>
      <c r="K90" s="210">
        <v>0</v>
      </c>
      <c r="L90" s="209">
        <v>1</v>
      </c>
      <c r="M90" s="210">
        <v>1</v>
      </c>
      <c r="N90" s="211">
        <v>1</v>
      </c>
      <c r="O90" s="209">
        <v>0</v>
      </c>
      <c r="P90" s="210">
        <v>1</v>
      </c>
      <c r="Q90" s="212">
        <v>1</v>
      </c>
      <c r="R90" s="214">
        <v>1</v>
      </c>
      <c r="S90" s="212">
        <v>1</v>
      </c>
      <c r="T90" s="215">
        <v>1</v>
      </c>
      <c r="U90" s="95" t="s">
        <v>506</v>
      </c>
      <c r="V90" s="169" t="str">
        <f t="shared" si="6"/>
        <v>ü</v>
      </c>
      <c r="W90" s="169" t="str">
        <f t="shared" si="7"/>
        <v/>
      </c>
      <c r="X90" s="169" t="str">
        <f t="shared" si="8"/>
        <v/>
      </c>
      <c r="Y90" s="169" t="str">
        <f t="shared" si="9"/>
        <v/>
      </c>
    </row>
    <row r="91" spans="1:25" ht="21.75" customHeight="1">
      <c r="A91" s="167">
        <f t="shared" si="10"/>
        <v>84</v>
      </c>
      <c r="B91" s="206">
        <v>3</v>
      </c>
      <c r="C91" s="207"/>
      <c r="D91" s="111" t="s">
        <v>507</v>
      </c>
      <c r="E91" s="114">
        <v>3365000</v>
      </c>
      <c r="F91" s="208" t="s">
        <v>1250</v>
      </c>
      <c r="G91" s="209">
        <v>1</v>
      </c>
      <c r="H91" s="210">
        <v>1</v>
      </c>
      <c r="I91" s="210">
        <v>1</v>
      </c>
      <c r="J91" s="210">
        <v>0</v>
      </c>
      <c r="K91" s="210">
        <v>0</v>
      </c>
      <c r="L91" s="209">
        <v>1</v>
      </c>
      <c r="M91" s="210">
        <v>1</v>
      </c>
      <c r="N91" s="211">
        <v>1</v>
      </c>
      <c r="O91" s="209">
        <v>0</v>
      </c>
      <c r="P91" s="210">
        <v>1</v>
      </c>
      <c r="Q91" s="212">
        <v>1</v>
      </c>
      <c r="R91" s="214">
        <v>1</v>
      </c>
      <c r="S91" s="212">
        <v>1</v>
      </c>
      <c r="T91" s="215">
        <v>1</v>
      </c>
      <c r="U91" s="95" t="s">
        <v>1123</v>
      </c>
      <c r="V91" s="169" t="str">
        <f t="shared" si="6"/>
        <v>ü</v>
      </c>
      <c r="W91" s="169" t="str">
        <f t="shared" si="7"/>
        <v/>
      </c>
      <c r="X91" s="169" t="str">
        <f t="shared" si="8"/>
        <v/>
      </c>
      <c r="Y91" s="169" t="str">
        <f t="shared" si="9"/>
        <v/>
      </c>
    </row>
    <row r="92" spans="1:25" ht="21.75" customHeight="1">
      <c r="A92" s="167">
        <f t="shared" si="10"/>
        <v>85</v>
      </c>
      <c r="B92" s="206">
        <v>3</v>
      </c>
      <c r="C92" s="207"/>
      <c r="D92" s="111" t="s">
        <v>508</v>
      </c>
      <c r="E92" s="121">
        <v>1500000</v>
      </c>
      <c r="F92" s="167" t="s">
        <v>1250</v>
      </c>
      <c r="G92" s="217">
        <v>1</v>
      </c>
      <c r="H92" s="218">
        <v>1</v>
      </c>
      <c r="I92" s="218">
        <v>1</v>
      </c>
      <c r="J92" s="218">
        <v>0</v>
      </c>
      <c r="K92" s="218">
        <v>0</v>
      </c>
      <c r="L92" s="217">
        <v>1</v>
      </c>
      <c r="M92" s="218">
        <v>1</v>
      </c>
      <c r="N92" s="219">
        <v>1</v>
      </c>
      <c r="O92" s="217">
        <v>0</v>
      </c>
      <c r="P92" s="218">
        <v>1</v>
      </c>
      <c r="Q92" s="220">
        <v>1</v>
      </c>
      <c r="R92" s="222">
        <v>1</v>
      </c>
      <c r="S92" s="220">
        <v>1</v>
      </c>
      <c r="T92" s="223">
        <v>1</v>
      </c>
      <c r="U92" s="98" t="s">
        <v>1123</v>
      </c>
      <c r="V92" s="169" t="str">
        <f t="shared" si="6"/>
        <v>ü</v>
      </c>
      <c r="W92" s="169" t="str">
        <f t="shared" si="7"/>
        <v/>
      </c>
      <c r="X92" s="169" t="str">
        <f t="shared" si="8"/>
        <v/>
      </c>
      <c r="Y92" s="169" t="str">
        <f t="shared" si="9"/>
        <v/>
      </c>
    </row>
    <row r="93" spans="1:25" ht="28.5">
      <c r="A93" s="167">
        <f t="shared" si="10"/>
        <v>86</v>
      </c>
      <c r="B93" s="206">
        <v>3</v>
      </c>
      <c r="C93" s="207"/>
      <c r="D93" s="111" t="s">
        <v>509</v>
      </c>
      <c r="E93" s="118">
        <v>4914000</v>
      </c>
      <c r="F93" s="167" t="s">
        <v>1250</v>
      </c>
      <c r="G93" s="217">
        <v>1</v>
      </c>
      <c r="H93" s="218">
        <v>1</v>
      </c>
      <c r="I93" s="218">
        <v>1</v>
      </c>
      <c r="J93" s="218">
        <v>0</v>
      </c>
      <c r="K93" s="218">
        <v>0</v>
      </c>
      <c r="L93" s="217">
        <v>1</v>
      </c>
      <c r="M93" s="218">
        <v>1</v>
      </c>
      <c r="N93" s="219">
        <v>1</v>
      </c>
      <c r="O93" s="217">
        <v>0</v>
      </c>
      <c r="P93" s="218">
        <v>1</v>
      </c>
      <c r="Q93" s="220">
        <v>1</v>
      </c>
      <c r="R93" s="222">
        <v>1</v>
      </c>
      <c r="S93" s="220">
        <v>1</v>
      </c>
      <c r="T93" s="223">
        <v>1</v>
      </c>
      <c r="U93" s="98" t="s">
        <v>1123</v>
      </c>
      <c r="V93" s="169" t="str">
        <f t="shared" si="6"/>
        <v>ü</v>
      </c>
      <c r="W93" s="169" t="str">
        <f t="shared" si="7"/>
        <v/>
      </c>
      <c r="X93" s="169" t="str">
        <f t="shared" si="8"/>
        <v/>
      </c>
      <c r="Y93" s="169" t="str">
        <f t="shared" si="9"/>
        <v/>
      </c>
    </row>
    <row r="94" spans="1:25" ht="21.75" customHeight="1">
      <c r="A94" s="167">
        <f t="shared" si="10"/>
        <v>87</v>
      </c>
      <c r="B94" s="206">
        <v>3</v>
      </c>
      <c r="C94" s="207"/>
      <c r="D94" s="111" t="s">
        <v>510</v>
      </c>
      <c r="E94" s="114">
        <v>300000</v>
      </c>
      <c r="F94" s="208" t="s">
        <v>1341</v>
      </c>
      <c r="G94" s="209">
        <v>1</v>
      </c>
      <c r="H94" s="210">
        <v>1</v>
      </c>
      <c r="I94" s="210">
        <v>1</v>
      </c>
      <c r="J94" s="210">
        <v>0</v>
      </c>
      <c r="K94" s="210">
        <v>0</v>
      </c>
      <c r="L94" s="209">
        <v>1</v>
      </c>
      <c r="M94" s="210">
        <v>1</v>
      </c>
      <c r="N94" s="211">
        <v>1</v>
      </c>
      <c r="O94" s="209">
        <v>0</v>
      </c>
      <c r="P94" s="210">
        <v>1</v>
      </c>
      <c r="Q94" s="212">
        <v>1</v>
      </c>
      <c r="R94" s="214">
        <v>1</v>
      </c>
      <c r="S94" s="212">
        <v>1</v>
      </c>
      <c r="T94" s="215">
        <v>1</v>
      </c>
      <c r="U94" s="95" t="s">
        <v>1342</v>
      </c>
      <c r="V94" s="169" t="str">
        <f t="shared" si="6"/>
        <v/>
      </c>
      <c r="W94" s="169" t="str">
        <f t="shared" si="7"/>
        <v/>
      </c>
      <c r="X94" s="169" t="str">
        <f t="shared" si="8"/>
        <v>ü</v>
      </c>
      <c r="Y94" s="169" t="str">
        <f t="shared" si="9"/>
        <v/>
      </c>
    </row>
    <row r="95" spans="1:25" ht="21.75" customHeight="1">
      <c r="A95" s="167">
        <f t="shared" si="10"/>
        <v>88</v>
      </c>
      <c r="B95" s="206">
        <v>3</v>
      </c>
      <c r="C95" s="207"/>
      <c r="D95" s="111" t="s">
        <v>511</v>
      </c>
      <c r="E95" s="114">
        <v>2000000</v>
      </c>
      <c r="F95" s="208" t="s">
        <v>1250</v>
      </c>
      <c r="G95" s="209">
        <v>1</v>
      </c>
      <c r="H95" s="210">
        <v>1</v>
      </c>
      <c r="I95" s="210">
        <v>1</v>
      </c>
      <c r="J95" s="210">
        <v>0</v>
      </c>
      <c r="K95" s="210">
        <v>0</v>
      </c>
      <c r="L95" s="209">
        <v>1</v>
      </c>
      <c r="M95" s="210">
        <v>1</v>
      </c>
      <c r="N95" s="211">
        <v>1</v>
      </c>
      <c r="O95" s="209">
        <v>0</v>
      </c>
      <c r="P95" s="210">
        <v>1</v>
      </c>
      <c r="Q95" s="212">
        <v>1</v>
      </c>
      <c r="R95" s="214">
        <v>1</v>
      </c>
      <c r="S95" s="212">
        <v>1</v>
      </c>
      <c r="T95" s="215">
        <v>1</v>
      </c>
      <c r="U95" s="95" t="s">
        <v>512</v>
      </c>
      <c r="V95" s="169" t="str">
        <f t="shared" si="6"/>
        <v>ü</v>
      </c>
      <c r="W95" s="169" t="str">
        <f t="shared" si="7"/>
        <v/>
      </c>
      <c r="X95" s="169" t="str">
        <f t="shared" si="8"/>
        <v/>
      </c>
      <c r="Y95" s="169" t="str">
        <f t="shared" si="9"/>
        <v/>
      </c>
    </row>
    <row r="96" spans="1:25" ht="21.75" customHeight="1">
      <c r="A96" s="167">
        <f t="shared" si="10"/>
        <v>89</v>
      </c>
      <c r="B96" s="206">
        <v>3</v>
      </c>
      <c r="C96" s="207"/>
      <c r="D96" s="111" t="s">
        <v>513</v>
      </c>
      <c r="E96" s="114">
        <v>250000</v>
      </c>
      <c r="F96" s="208" t="s">
        <v>1341</v>
      </c>
      <c r="G96" s="209">
        <v>1</v>
      </c>
      <c r="H96" s="210">
        <v>1</v>
      </c>
      <c r="I96" s="210">
        <v>0</v>
      </c>
      <c r="J96" s="210">
        <v>0</v>
      </c>
      <c r="K96" s="210">
        <v>0</v>
      </c>
      <c r="L96" s="209">
        <v>1</v>
      </c>
      <c r="M96" s="210">
        <v>1</v>
      </c>
      <c r="N96" s="211">
        <v>1</v>
      </c>
      <c r="O96" s="209">
        <v>0</v>
      </c>
      <c r="P96" s="210">
        <v>1</v>
      </c>
      <c r="Q96" s="212">
        <v>1</v>
      </c>
      <c r="R96" s="214">
        <v>1</v>
      </c>
      <c r="S96" s="212">
        <v>1</v>
      </c>
      <c r="T96" s="215">
        <v>1</v>
      </c>
      <c r="U96" s="95" t="s">
        <v>1342</v>
      </c>
      <c r="V96" s="169" t="str">
        <f t="shared" si="6"/>
        <v/>
      </c>
      <c r="W96" s="169" t="str">
        <f t="shared" si="7"/>
        <v/>
      </c>
      <c r="X96" s="169" t="str">
        <f t="shared" si="8"/>
        <v>ü</v>
      </c>
      <c r="Y96" s="169" t="str">
        <f t="shared" si="9"/>
        <v/>
      </c>
    </row>
    <row r="97" spans="1:25" ht="21.75" customHeight="1">
      <c r="A97" s="167">
        <f t="shared" si="10"/>
        <v>90</v>
      </c>
      <c r="B97" s="206">
        <v>3</v>
      </c>
      <c r="C97" s="207"/>
      <c r="D97" s="115" t="s">
        <v>514</v>
      </c>
      <c r="E97" s="114">
        <v>16100000</v>
      </c>
      <c r="F97" s="208" t="s">
        <v>1250</v>
      </c>
      <c r="G97" s="209">
        <v>1</v>
      </c>
      <c r="H97" s="210">
        <v>1</v>
      </c>
      <c r="I97" s="210">
        <v>1</v>
      </c>
      <c r="J97" s="210">
        <v>0</v>
      </c>
      <c r="K97" s="210">
        <v>0</v>
      </c>
      <c r="L97" s="209">
        <v>1</v>
      </c>
      <c r="M97" s="210">
        <v>1</v>
      </c>
      <c r="N97" s="211">
        <v>1</v>
      </c>
      <c r="O97" s="209">
        <v>0</v>
      </c>
      <c r="P97" s="210">
        <v>1</v>
      </c>
      <c r="Q97" s="212">
        <v>1</v>
      </c>
      <c r="R97" s="214">
        <v>1</v>
      </c>
      <c r="S97" s="212">
        <v>1</v>
      </c>
      <c r="T97" s="215">
        <v>1</v>
      </c>
      <c r="U97" s="95" t="s">
        <v>1123</v>
      </c>
      <c r="V97" s="169" t="str">
        <f t="shared" si="6"/>
        <v>ü</v>
      </c>
      <c r="W97" s="169" t="str">
        <f t="shared" si="7"/>
        <v/>
      </c>
      <c r="X97" s="169" t="str">
        <f t="shared" si="8"/>
        <v/>
      </c>
      <c r="Y97" s="169" t="str">
        <f t="shared" si="9"/>
        <v/>
      </c>
    </row>
    <row r="98" spans="1:25" ht="21.75" customHeight="1">
      <c r="A98" s="167">
        <f t="shared" si="10"/>
        <v>91</v>
      </c>
      <c r="B98" s="206">
        <v>3</v>
      </c>
      <c r="C98" s="207"/>
      <c r="D98" s="122" t="s">
        <v>1514</v>
      </c>
      <c r="E98" s="123">
        <v>2649000</v>
      </c>
      <c r="F98" s="208" t="s">
        <v>1250</v>
      </c>
      <c r="G98" s="209">
        <v>1</v>
      </c>
      <c r="H98" s="210">
        <v>1</v>
      </c>
      <c r="I98" s="210">
        <v>1</v>
      </c>
      <c r="J98" s="210">
        <v>0</v>
      </c>
      <c r="K98" s="210">
        <v>0</v>
      </c>
      <c r="L98" s="209">
        <v>1</v>
      </c>
      <c r="M98" s="210">
        <v>1</v>
      </c>
      <c r="N98" s="211">
        <v>1</v>
      </c>
      <c r="O98" s="209">
        <v>0</v>
      </c>
      <c r="P98" s="210">
        <v>1</v>
      </c>
      <c r="Q98" s="212">
        <v>1</v>
      </c>
      <c r="R98" s="214">
        <v>1</v>
      </c>
      <c r="S98" s="212">
        <v>1</v>
      </c>
      <c r="T98" s="215">
        <v>1</v>
      </c>
      <c r="U98" s="95" t="s">
        <v>1123</v>
      </c>
      <c r="V98" s="169" t="str">
        <f t="shared" si="6"/>
        <v>ü</v>
      </c>
      <c r="W98" s="169" t="str">
        <f t="shared" si="7"/>
        <v/>
      </c>
      <c r="X98" s="169" t="str">
        <f t="shared" si="8"/>
        <v/>
      </c>
      <c r="Y98" s="169" t="str">
        <f t="shared" si="9"/>
        <v/>
      </c>
    </row>
    <row r="99" spans="1:25" ht="21.75" customHeight="1">
      <c r="A99" s="167">
        <f t="shared" si="10"/>
        <v>92</v>
      </c>
      <c r="B99" s="206">
        <v>3</v>
      </c>
      <c r="C99" s="207"/>
      <c r="D99" s="122" t="s">
        <v>1515</v>
      </c>
      <c r="E99" s="123">
        <v>1286000</v>
      </c>
      <c r="F99" s="208" t="s">
        <v>1250</v>
      </c>
      <c r="G99" s="209">
        <v>1</v>
      </c>
      <c r="H99" s="210">
        <v>1</v>
      </c>
      <c r="I99" s="210">
        <v>1</v>
      </c>
      <c r="J99" s="210">
        <v>0</v>
      </c>
      <c r="K99" s="210">
        <v>0</v>
      </c>
      <c r="L99" s="209">
        <v>1</v>
      </c>
      <c r="M99" s="210">
        <v>1</v>
      </c>
      <c r="N99" s="211">
        <v>1</v>
      </c>
      <c r="O99" s="209">
        <v>0</v>
      </c>
      <c r="P99" s="210">
        <v>1</v>
      </c>
      <c r="Q99" s="212">
        <v>1</v>
      </c>
      <c r="R99" s="214">
        <v>1</v>
      </c>
      <c r="S99" s="212">
        <v>1</v>
      </c>
      <c r="T99" s="215">
        <v>1</v>
      </c>
      <c r="U99" s="95" t="s">
        <v>1516</v>
      </c>
      <c r="V99" s="169" t="str">
        <f t="shared" si="6"/>
        <v>ü</v>
      </c>
      <c r="W99" s="169" t="str">
        <f t="shared" si="7"/>
        <v/>
      </c>
      <c r="X99" s="169" t="str">
        <f t="shared" si="8"/>
        <v/>
      </c>
      <c r="Y99" s="169" t="str">
        <f t="shared" si="9"/>
        <v/>
      </c>
    </row>
    <row r="100" spans="1:25" ht="28.5">
      <c r="A100" s="167">
        <f t="shared" si="10"/>
        <v>93</v>
      </c>
      <c r="B100" s="206">
        <v>3</v>
      </c>
      <c r="C100" s="207"/>
      <c r="D100" s="122" t="s">
        <v>1147</v>
      </c>
      <c r="E100" s="123">
        <v>10829000</v>
      </c>
      <c r="F100" s="208" t="s">
        <v>1250</v>
      </c>
      <c r="G100" s="209">
        <v>1</v>
      </c>
      <c r="H100" s="210">
        <v>1</v>
      </c>
      <c r="I100" s="210">
        <v>1</v>
      </c>
      <c r="J100" s="210">
        <v>0</v>
      </c>
      <c r="K100" s="210">
        <v>0</v>
      </c>
      <c r="L100" s="209">
        <v>1</v>
      </c>
      <c r="M100" s="210">
        <v>1</v>
      </c>
      <c r="N100" s="211">
        <v>1</v>
      </c>
      <c r="O100" s="209">
        <v>0</v>
      </c>
      <c r="P100" s="210">
        <v>1</v>
      </c>
      <c r="Q100" s="212">
        <v>1</v>
      </c>
      <c r="R100" s="214">
        <v>1</v>
      </c>
      <c r="S100" s="212">
        <v>1</v>
      </c>
      <c r="T100" s="215">
        <v>1</v>
      </c>
      <c r="U100" s="95" t="s">
        <v>1123</v>
      </c>
      <c r="V100" s="169" t="str">
        <f t="shared" si="6"/>
        <v>ü</v>
      </c>
      <c r="W100" s="169" t="str">
        <f t="shared" si="7"/>
        <v/>
      </c>
      <c r="X100" s="169" t="str">
        <f t="shared" si="8"/>
        <v/>
      </c>
      <c r="Y100" s="169" t="str">
        <f t="shared" si="9"/>
        <v/>
      </c>
    </row>
    <row r="101" spans="1:25" ht="28.5">
      <c r="A101" s="167">
        <f t="shared" si="10"/>
        <v>94</v>
      </c>
      <c r="B101" s="206">
        <v>3</v>
      </c>
      <c r="C101" s="207"/>
      <c r="D101" s="122" t="s">
        <v>1148</v>
      </c>
      <c r="E101" s="123">
        <v>7220000</v>
      </c>
      <c r="F101" s="208" t="s">
        <v>1250</v>
      </c>
      <c r="G101" s="209">
        <v>1</v>
      </c>
      <c r="H101" s="210">
        <v>1</v>
      </c>
      <c r="I101" s="210">
        <v>1</v>
      </c>
      <c r="J101" s="210">
        <v>0</v>
      </c>
      <c r="K101" s="210">
        <v>0</v>
      </c>
      <c r="L101" s="209">
        <v>1</v>
      </c>
      <c r="M101" s="210">
        <v>1</v>
      </c>
      <c r="N101" s="211">
        <v>1</v>
      </c>
      <c r="O101" s="209">
        <v>0</v>
      </c>
      <c r="P101" s="210">
        <v>1</v>
      </c>
      <c r="Q101" s="212">
        <v>1</v>
      </c>
      <c r="R101" s="214">
        <v>1</v>
      </c>
      <c r="S101" s="212">
        <v>1</v>
      </c>
      <c r="T101" s="215">
        <v>1</v>
      </c>
      <c r="U101" s="95" t="s">
        <v>1123</v>
      </c>
      <c r="V101" s="169" t="str">
        <f t="shared" si="6"/>
        <v>ü</v>
      </c>
      <c r="W101" s="169" t="str">
        <f t="shared" si="7"/>
        <v/>
      </c>
      <c r="X101" s="169" t="str">
        <f t="shared" si="8"/>
        <v/>
      </c>
      <c r="Y101" s="169" t="str">
        <f t="shared" si="9"/>
        <v/>
      </c>
    </row>
    <row r="102" spans="1:25" ht="28.5">
      <c r="A102" s="167">
        <f t="shared" si="10"/>
        <v>95</v>
      </c>
      <c r="B102" s="206">
        <v>3</v>
      </c>
      <c r="C102" s="207"/>
      <c r="D102" s="122" t="s">
        <v>1149</v>
      </c>
      <c r="E102" s="123">
        <v>11960000</v>
      </c>
      <c r="F102" s="208" t="s">
        <v>1250</v>
      </c>
      <c r="G102" s="209">
        <v>1</v>
      </c>
      <c r="H102" s="210">
        <v>1</v>
      </c>
      <c r="I102" s="210">
        <v>1</v>
      </c>
      <c r="J102" s="210">
        <v>0</v>
      </c>
      <c r="K102" s="210">
        <v>0</v>
      </c>
      <c r="L102" s="209">
        <v>1</v>
      </c>
      <c r="M102" s="210">
        <v>1</v>
      </c>
      <c r="N102" s="211">
        <v>1</v>
      </c>
      <c r="O102" s="209">
        <v>0</v>
      </c>
      <c r="P102" s="210">
        <v>1</v>
      </c>
      <c r="Q102" s="212">
        <v>1</v>
      </c>
      <c r="R102" s="214">
        <v>1</v>
      </c>
      <c r="S102" s="212">
        <v>1</v>
      </c>
      <c r="T102" s="215">
        <v>1</v>
      </c>
      <c r="U102" s="95" t="s">
        <v>1150</v>
      </c>
      <c r="V102" s="169" t="str">
        <f t="shared" si="6"/>
        <v>ü</v>
      </c>
      <c r="W102" s="169" t="str">
        <f t="shared" si="7"/>
        <v/>
      </c>
      <c r="X102" s="169" t="str">
        <f t="shared" si="8"/>
        <v/>
      </c>
      <c r="Y102" s="169" t="str">
        <f t="shared" si="9"/>
        <v/>
      </c>
    </row>
    <row r="103" spans="1:25" ht="28.5">
      <c r="A103" s="167">
        <f t="shared" si="10"/>
        <v>96</v>
      </c>
      <c r="B103" s="206">
        <v>3</v>
      </c>
      <c r="C103" s="207"/>
      <c r="D103" s="122" t="s">
        <v>1151</v>
      </c>
      <c r="E103" s="123">
        <v>13800000</v>
      </c>
      <c r="F103" s="208" t="s">
        <v>1250</v>
      </c>
      <c r="G103" s="209">
        <v>1</v>
      </c>
      <c r="H103" s="210">
        <v>1</v>
      </c>
      <c r="I103" s="210">
        <v>1</v>
      </c>
      <c r="J103" s="210">
        <v>0</v>
      </c>
      <c r="K103" s="210">
        <v>0</v>
      </c>
      <c r="L103" s="209">
        <v>1</v>
      </c>
      <c r="M103" s="210">
        <v>1</v>
      </c>
      <c r="N103" s="211">
        <v>1</v>
      </c>
      <c r="O103" s="209">
        <v>0</v>
      </c>
      <c r="P103" s="210">
        <v>1</v>
      </c>
      <c r="Q103" s="212">
        <v>1</v>
      </c>
      <c r="R103" s="214">
        <v>1</v>
      </c>
      <c r="S103" s="212">
        <v>1</v>
      </c>
      <c r="T103" s="215">
        <v>1</v>
      </c>
      <c r="U103" s="95" t="s">
        <v>1150</v>
      </c>
      <c r="V103" s="169" t="str">
        <f t="shared" si="6"/>
        <v>ü</v>
      </c>
      <c r="W103" s="169" t="str">
        <f t="shared" si="7"/>
        <v/>
      </c>
      <c r="X103" s="169" t="str">
        <f t="shared" si="8"/>
        <v/>
      </c>
      <c r="Y103" s="169" t="str">
        <f t="shared" si="9"/>
        <v/>
      </c>
    </row>
    <row r="104" spans="1:25" ht="28.5">
      <c r="A104" s="167">
        <f t="shared" si="10"/>
        <v>97</v>
      </c>
      <c r="B104" s="206">
        <v>3</v>
      </c>
      <c r="C104" s="207"/>
      <c r="D104" s="122" t="s">
        <v>1152</v>
      </c>
      <c r="E104" s="123">
        <v>22540000</v>
      </c>
      <c r="F104" s="208" t="s">
        <v>1250</v>
      </c>
      <c r="G104" s="209">
        <v>1</v>
      </c>
      <c r="H104" s="210">
        <v>1</v>
      </c>
      <c r="I104" s="210">
        <v>1</v>
      </c>
      <c r="J104" s="210">
        <v>0</v>
      </c>
      <c r="K104" s="210">
        <v>0</v>
      </c>
      <c r="L104" s="209">
        <v>1</v>
      </c>
      <c r="M104" s="210">
        <v>1</v>
      </c>
      <c r="N104" s="211">
        <v>1</v>
      </c>
      <c r="O104" s="209">
        <v>0</v>
      </c>
      <c r="P104" s="210">
        <v>1</v>
      </c>
      <c r="Q104" s="212">
        <v>1</v>
      </c>
      <c r="R104" s="214">
        <v>1</v>
      </c>
      <c r="S104" s="212">
        <v>1</v>
      </c>
      <c r="T104" s="215">
        <v>1</v>
      </c>
      <c r="U104" s="95" t="s">
        <v>929</v>
      </c>
      <c r="V104" s="169" t="str">
        <f t="shared" si="6"/>
        <v>ü</v>
      </c>
      <c r="W104" s="169" t="str">
        <f t="shared" si="7"/>
        <v/>
      </c>
      <c r="X104" s="169" t="str">
        <f t="shared" si="8"/>
        <v/>
      </c>
      <c r="Y104" s="169" t="str">
        <f t="shared" si="9"/>
        <v/>
      </c>
    </row>
    <row r="105" spans="1:25" ht="28.5">
      <c r="A105" s="167">
        <f t="shared" ref="A105:A136" si="11">A104+1</f>
        <v>98</v>
      </c>
      <c r="B105" s="206">
        <v>3</v>
      </c>
      <c r="C105" s="207"/>
      <c r="D105" s="122" t="s">
        <v>1153</v>
      </c>
      <c r="E105" s="123">
        <v>10580000</v>
      </c>
      <c r="F105" s="208" t="s">
        <v>1250</v>
      </c>
      <c r="G105" s="209">
        <v>1</v>
      </c>
      <c r="H105" s="210">
        <v>1</v>
      </c>
      <c r="I105" s="210">
        <v>1</v>
      </c>
      <c r="J105" s="210">
        <v>0</v>
      </c>
      <c r="K105" s="210">
        <v>0</v>
      </c>
      <c r="L105" s="209">
        <v>1</v>
      </c>
      <c r="M105" s="210">
        <v>1</v>
      </c>
      <c r="N105" s="211">
        <v>1</v>
      </c>
      <c r="O105" s="209">
        <v>0</v>
      </c>
      <c r="P105" s="210">
        <v>1</v>
      </c>
      <c r="Q105" s="212">
        <v>1</v>
      </c>
      <c r="R105" s="214">
        <v>1</v>
      </c>
      <c r="S105" s="212">
        <v>1</v>
      </c>
      <c r="T105" s="215">
        <v>1</v>
      </c>
      <c r="U105" s="95" t="s">
        <v>1123</v>
      </c>
      <c r="V105" s="169" t="str">
        <f t="shared" si="6"/>
        <v>ü</v>
      </c>
      <c r="W105" s="169" t="str">
        <f t="shared" si="7"/>
        <v/>
      </c>
      <c r="X105" s="169" t="str">
        <f t="shared" si="8"/>
        <v/>
      </c>
      <c r="Y105" s="169" t="str">
        <f t="shared" si="9"/>
        <v/>
      </c>
    </row>
    <row r="106" spans="1:25" ht="28.5">
      <c r="A106" s="167">
        <f t="shared" si="11"/>
        <v>99</v>
      </c>
      <c r="B106" s="206">
        <v>3</v>
      </c>
      <c r="C106" s="207"/>
      <c r="D106" s="122" t="s">
        <v>1154</v>
      </c>
      <c r="E106" s="123">
        <v>7705000</v>
      </c>
      <c r="F106" s="208" t="s">
        <v>1250</v>
      </c>
      <c r="G106" s="209">
        <v>1</v>
      </c>
      <c r="H106" s="210">
        <v>1</v>
      </c>
      <c r="I106" s="210">
        <v>1</v>
      </c>
      <c r="J106" s="210">
        <v>0</v>
      </c>
      <c r="K106" s="210">
        <v>0</v>
      </c>
      <c r="L106" s="209">
        <v>1</v>
      </c>
      <c r="M106" s="210">
        <v>1</v>
      </c>
      <c r="N106" s="211">
        <v>1</v>
      </c>
      <c r="O106" s="209">
        <v>0</v>
      </c>
      <c r="P106" s="210">
        <v>1</v>
      </c>
      <c r="Q106" s="212">
        <v>1</v>
      </c>
      <c r="R106" s="214">
        <v>1</v>
      </c>
      <c r="S106" s="212">
        <v>1</v>
      </c>
      <c r="T106" s="215">
        <v>1</v>
      </c>
      <c r="U106" s="95" t="s">
        <v>929</v>
      </c>
      <c r="V106" s="169" t="str">
        <f t="shared" si="6"/>
        <v>ü</v>
      </c>
      <c r="W106" s="169" t="str">
        <f t="shared" si="7"/>
        <v/>
      </c>
      <c r="X106" s="169" t="str">
        <f t="shared" si="8"/>
        <v/>
      </c>
      <c r="Y106" s="169" t="str">
        <f t="shared" si="9"/>
        <v/>
      </c>
    </row>
    <row r="107" spans="1:25" ht="21.75" customHeight="1">
      <c r="A107" s="167">
        <f t="shared" si="11"/>
        <v>100</v>
      </c>
      <c r="B107" s="206">
        <v>3</v>
      </c>
      <c r="C107" s="207"/>
      <c r="D107" s="122" t="s">
        <v>1155</v>
      </c>
      <c r="E107" s="123">
        <v>6578000</v>
      </c>
      <c r="F107" s="208" t="s">
        <v>1250</v>
      </c>
      <c r="G107" s="209">
        <v>1</v>
      </c>
      <c r="H107" s="210">
        <v>1</v>
      </c>
      <c r="I107" s="210">
        <v>1</v>
      </c>
      <c r="J107" s="210">
        <v>0</v>
      </c>
      <c r="K107" s="210">
        <v>0</v>
      </c>
      <c r="L107" s="209">
        <v>1</v>
      </c>
      <c r="M107" s="210">
        <v>1</v>
      </c>
      <c r="N107" s="211">
        <v>1</v>
      </c>
      <c r="O107" s="209">
        <v>0</v>
      </c>
      <c r="P107" s="210">
        <v>1</v>
      </c>
      <c r="Q107" s="212">
        <v>1</v>
      </c>
      <c r="R107" s="214">
        <v>1</v>
      </c>
      <c r="S107" s="212">
        <v>1</v>
      </c>
      <c r="T107" s="215">
        <v>1</v>
      </c>
      <c r="U107" s="95" t="s">
        <v>929</v>
      </c>
      <c r="V107" s="169" t="str">
        <f t="shared" si="6"/>
        <v>ü</v>
      </c>
      <c r="W107" s="169" t="str">
        <f t="shared" si="7"/>
        <v/>
      </c>
      <c r="X107" s="169" t="str">
        <f t="shared" si="8"/>
        <v/>
      </c>
      <c r="Y107" s="169" t="str">
        <f t="shared" si="9"/>
        <v/>
      </c>
    </row>
    <row r="108" spans="1:25" ht="21.75" customHeight="1">
      <c r="A108" s="167">
        <f t="shared" si="11"/>
        <v>101</v>
      </c>
      <c r="B108" s="206">
        <v>3</v>
      </c>
      <c r="C108" s="251"/>
      <c r="D108" s="122" t="s">
        <v>1156</v>
      </c>
      <c r="E108" s="123">
        <v>6900000</v>
      </c>
      <c r="F108" s="208" t="s">
        <v>1250</v>
      </c>
      <c r="G108" s="209">
        <v>1</v>
      </c>
      <c r="H108" s="210">
        <v>1</v>
      </c>
      <c r="I108" s="210">
        <v>1</v>
      </c>
      <c r="J108" s="210">
        <v>0</v>
      </c>
      <c r="K108" s="210">
        <v>0</v>
      </c>
      <c r="L108" s="209">
        <v>1</v>
      </c>
      <c r="M108" s="210">
        <v>1</v>
      </c>
      <c r="N108" s="211">
        <v>1</v>
      </c>
      <c r="O108" s="209">
        <v>0</v>
      </c>
      <c r="P108" s="210">
        <v>1</v>
      </c>
      <c r="Q108" s="212">
        <v>1</v>
      </c>
      <c r="R108" s="214">
        <v>1</v>
      </c>
      <c r="S108" s="212">
        <v>1</v>
      </c>
      <c r="T108" s="215">
        <v>1</v>
      </c>
      <c r="U108" s="95" t="s">
        <v>929</v>
      </c>
      <c r="V108" s="169" t="str">
        <f t="shared" si="6"/>
        <v>ü</v>
      </c>
      <c r="W108" s="169" t="str">
        <f t="shared" si="7"/>
        <v/>
      </c>
      <c r="X108" s="169" t="str">
        <f t="shared" si="8"/>
        <v/>
      </c>
      <c r="Y108" s="169" t="str">
        <f t="shared" si="9"/>
        <v/>
      </c>
    </row>
    <row r="109" spans="1:25" ht="21.75" customHeight="1">
      <c r="A109" s="167">
        <f t="shared" si="11"/>
        <v>102</v>
      </c>
      <c r="B109" s="206">
        <v>3</v>
      </c>
      <c r="C109" s="251"/>
      <c r="D109" s="127" t="s">
        <v>1388</v>
      </c>
      <c r="E109" s="114">
        <v>190000</v>
      </c>
      <c r="F109" s="208" t="s">
        <v>1248</v>
      </c>
      <c r="G109" s="209">
        <v>0</v>
      </c>
      <c r="H109" s="210">
        <v>0</v>
      </c>
      <c r="I109" s="210">
        <v>0</v>
      </c>
      <c r="J109" s="210">
        <v>0</v>
      </c>
      <c r="K109" s="211">
        <v>0</v>
      </c>
      <c r="L109" s="209">
        <v>1</v>
      </c>
      <c r="M109" s="210">
        <v>1</v>
      </c>
      <c r="N109" s="211">
        <v>1</v>
      </c>
      <c r="O109" s="209">
        <v>0</v>
      </c>
      <c r="P109" s="210">
        <v>1</v>
      </c>
      <c r="Q109" s="211">
        <v>1</v>
      </c>
      <c r="R109" s="209">
        <v>0</v>
      </c>
      <c r="S109" s="212">
        <v>0</v>
      </c>
      <c r="T109" s="208">
        <v>0</v>
      </c>
      <c r="U109" s="213" t="s">
        <v>2152</v>
      </c>
      <c r="V109" s="169" t="str">
        <f t="shared" si="6"/>
        <v/>
      </c>
      <c r="W109" s="169" t="str">
        <f t="shared" si="7"/>
        <v>ü</v>
      </c>
      <c r="X109" s="169" t="str">
        <f t="shared" si="8"/>
        <v/>
      </c>
      <c r="Y109" s="169" t="str">
        <f t="shared" si="9"/>
        <v/>
      </c>
    </row>
    <row r="110" spans="1:25" ht="21.75" customHeight="1">
      <c r="A110" s="167">
        <f t="shared" si="11"/>
        <v>103</v>
      </c>
      <c r="B110" s="206">
        <v>3</v>
      </c>
      <c r="C110" s="251"/>
      <c r="D110" s="111" t="s">
        <v>1389</v>
      </c>
      <c r="E110" s="114">
        <v>420000</v>
      </c>
      <c r="F110" s="208" t="s">
        <v>1248</v>
      </c>
      <c r="G110" s="209">
        <v>0</v>
      </c>
      <c r="H110" s="210">
        <v>0</v>
      </c>
      <c r="I110" s="210">
        <v>0</v>
      </c>
      <c r="J110" s="210">
        <v>0</v>
      </c>
      <c r="K110" s="211">
        <v>0</v>
      </c>
      <c r="L110" s="209">
        <v>1</v>
      </c>
      <c r="M110" s="210">
        <v>0</v>
      </c>
      <c r="N110" s="211">
        <v>0</v>
      </c>
      <c r="O110" s="209">
        <v>0</v>
      </c>
      <c r="P110" s="210">
        <v>1</v>
      </c>
      <c r="Q110" s="211">
        <v>1</v>
      </c>
      <c r="R110" s="209">
        <v>0</v>
      </c>
      <c r="S110" s="212">
        <v>0</v>
      </c>
      <c r="T110" s="208">
        <v>0</v>
      </c>
      <c r="U110" s="213" t="s">
        <v>2152</v>
      </c>
      <c r="V110" s="169" t="str">
        <f t="shared" si="6"/>
        <v/>
      </c>
      <c r="W110" s="169" t="str">
        <f t="shared" si="7"/>
        <v>ü</v>
      </c>
      <c r="X110" s="169" t="str">
        <f t="shared" si="8"/>
        <v/>
      </c>
      <c r="Y110" s="169" t="str">
        <f t="shared" si="9"/>
        <v/>
      </c>
    </row>
    <row r="111" spans="1:25" ht="21.75" customHeight="1">
      <c r="A111" s="167">
        <f t="shared" si="11"/>
        <v>104</v>
      </c>
      <c r="B111" s="206">
        <v>3</v>
      </c>
      <c r="C111" s="251"/>
      <c r="D111" s="111" t="s">
        <v>1390</v>
      </c>
      <c r="E111" s="114">
        <v>210000</v>
      </c>
      <c r="F111" s="208" t="s">
        <v>1248</v>
      </c>
      <c r="G111" s="209">
        <v>0</v>
      </c>
      <c r="H111" s="210">
        <v>0</v>
      </c>
      <c r="I111" s="210">
        <v>0</v>
      </c>
      <c r="J111" s="210">
        <v>0</v>
      </c>
      <c r="K111" s="211">
        <v>0</v>
      </c>
      <c r="L111" s="209">
        <v>1</v>
      </c>
      <c r="M111" s="210">
        <v>0</v>
      </c>
      <c r="N111" s="211">
        <v>0</v>
      </c>
      <c r="O111" s="209">
        <v>0</v>
      </c>
      <c r="P111" s="210">
        <v>1</v>
      </c>
      <c r="Q111" s="211">
        <v>1</v>
      </c>
      <c r="R111" s="209">
        <v>0</v>
      </c>
      <c r="S111" s="212">
        <v>0</v>
      </c>
      <c r="T111" s="208">
        <v>0</v>
      </c>
      <c r="U111" s="213" t="s">
        <v>2152</v>
      </c>
      <c r="V111" s="169" t="str">
        <f t="shared" si="6"/>
        <v/>
      </c>
      <c r="W111" s="169" t="str">
        <f t="shared" si="7"/>
        <v>ü</v>
      </c>
      <c r="X111" s="169" t="str">
        <f t="shared" si="8"/>
        <v/>
      </c>
      <c r="Y111" s="169" t="str">
        <f t="shared" si="9"/>
        <v/>
      </c>
    </row>
    <row r="112" spans="1:25" ht="21.75" customHeight="1">
      <c r="A112" s="167">
        <f t="shared" si="11"/>
        <v>105</v>
      </c>
      <c r="B112" s="206">
        <v>3</v>
      </c>
      <c r="C112" s="251"/>
      <c r="D112" s="111" t="s">
        <v>1390</v>
      </c>
      <c r="E112" s="114">
        <v>210000</v>
      </c>
      <c r="F112" s="208" t="s">
        <v>1248</v>
      </c>
      <c r="G112" s="209">
        <v>0</v>
      </c>
      <c r="H112" s="210">
        <v>0</v>
      </c>
      <c r="I112" s="210">
        <v>0</v>
      </c>
      <c r="J112" s="210">
        <v>0</v>
      </c>
      <c r="K112" s="211">
        <v>0</v>
      </c>
      <c r="L112" s="209">
        <v>1</v>
      </c>
      <c r="M112" s="210">
        <v>0</v>
      </c>
      <c r="N112" s="211">
        <v>0</v>
      </c>
      <c r="O112" s="209">
        <v>0</v>
      </c>
      <c r="P112" s="210">
        <v>1</v>
      </c>
      <c r="Q112" s="211">
        <v>1</v>
      </c>
      <c r="R112" s="209">
        <v>0</v>
      </c>
      <c r="S112" s="212">
        <v>0</v>
      </c>
      <c r="T112" s="208">
        <v>0</v>
      </c>
      <c r="U112" s="213" t="s">
        <v>2152</v>
      </c>
      <c r="V112" s="169" t="str">
        <f t="shared" si="6"/>
        <v/>
      </c>
      <c r="W112" s="169" t="str">
        <f t="shared" si="7"/>
        <v>ü</v>
      </c>
      <c r="X112" s="169" t="str">
        <f t="shared" si="8"/>
        <v/>
      </c>
      <c r="Y112" s="169" t="str">
        <f t="shared" si="9"/>
        <v/>
      </c>
    </row>
    <row r="113" spans="1:25" ht="21.75" customHeight="1">
      <c r="A113" s="167">
        <f t="shared" si="11"/>
        <v>106</v>
      </c>
      <c r="B113" s="206">
        <v>3</v>
      </c>
      <c r="C113" s="251"/>
      <c r="D113" s="111" t="s">
        <v>1390</v>
      </c>
      <c r="E113" s="114">
        <v>210000</v>
      </c>
      <c r="F113" s="208" t="s">
        <v>1248</v>
      </c>
      <c r="G113" s="209">
        <v>0</v>
      </c>
      <c r="H113" s="210">
        <v>0</v>
      </c>
      <c r="I113" s="210">
        <v>0</v>
      </c>
      <c r="J113" s="210">
        <v>0</v>
      </c>
      <c r="K113" s="211">
        <v>0</v>
      </c>
      <c r="L113" s="209">
        <v>1</v>
      </c>
      <c r="M113" s="210">
        <v>0</v>
      </c>
      <c r="N113" s="211">
        <v>0</v>
      </c>
      <c r="O113" s="209">
        <v>0</v>
      </c>
      <c r="P113" s="210">
        <v>1</v>
      </c>
      <c r="Q113" s="211">
        <v>1</v>
      </c>
      <c r="R113" s="209">
        <v>0</v>
      </c>
      <c r="S113" s="212">
        <v>0</v>
      </c>
      <c r="T113" s="208">
        <v>0</v>
      </c>
      <c r="U113" s="213" t="s">
        <v>2152</v>
      </c>
      <c r="V113" s="169" t="str">
        <f t="shared" si="6"/>
        <v/>
      </c>
      <c r="W113" s="169" t="str">
        <f t="shared" si="7"/>
        <v>ü</v>
      </c>
      <c r="X113" s="169" t="str">
        <f t="shared" si="8"/>
        <v/>
      </c>
      <c r="Y113" s="169" t="str">
        <f t="shared" si="9"/>
        <v/>
      </c>
    </row>
    <row r="114" spans="1:25" ht="21.75" customHeight="1">
      <c r="A114" s="167">
        <f t="shared" si="11"/>
        <v>107</v>
      </c>
      <c r="B114" s="206">
        <v>3</v>
      </c>
      <c r="C114" s="251"/>
      <c r="D114" s="111" t="s">
        <v>1390</v>
      </c>
      <c r="E114" s="114">
        <v>210000</v>
      </c>
      <c r="F114" s="208" t="s">
        <v>1248</v>
      </c>
      <c r="G114" s="209">
        <v>0</v>
      </c>
      <c r="H114" s="210">
        <v>0</v>
      </c>
      <c r="I114" s="210">
        <v>0</v>
      </c>
      <c r="J114" s="210">
        <v>0</v>
      </c>
      <c r="K114" s="211">
        <v>0</v>
      </c>
      <c r="L114" s="209">
        <v>1</v>
      </c>
      <c r="M114" s="210">
        <v>0</v>
      </c>
      <c r="N114" s="211">
        <v>0</v>
      </c>
      <c r="O114" s="209">
        <v>0</v>
      </c>
      <c r="P114" s="210">
        <v>1</v>
      </c>
      <c r="Q114" s="211">
        <v>1</v>
      </c>
      <c r="R114" s="209">
        <v>0</v>
      </c>
      <c r="S114" s="212">
        <v>0</v>
      </c>
      <c r="T114" s="208">
        <v>0</v>
      </c>
      <c r="U114" s="213" t="s">
        <v>2152</v>
      </c>
      <c r="V114" s="169" t="str">
        <f t="shared" si="6"/>
        <v/>
      </c>
      <c r="W114" s="169" t="str">
        <f t="shared" si="7"/>
        <v>ü</v>
      </c>
      <c r="X114" s="169" t="str">
        <f t="shared" si="8"/>
        <v/>
      </c>
      <c r="Y114" s="169" t="str">
        <f t="shared" si="9"/>
        <v/>
      </c>
    </row>
    <row r="115" spans="1:25" ht="28.5">
      <c r="A115" s="167">
        <f t="shared" si="11"/>
        <v>108</v>
      </c>
      <c r="B115" s="206">
        <v>3</v>
      </c>
      <c r="C115" s="251"/>
      <c r="D115" s="111" t="s">
        <v>1391</v>
      </c>
      <c r="E115" s="114">
        <v>125750</v>
      </c>
      <c r="F115" s="208" t="s">
        <v>1248</v>
      </c>
      <c r="G115" s="209">
        <v>0</v>
      </c>
      <c r="H115" s="210">
        <v>0</v>
      </c>
      <c r="I115" s="210">
        <v>0</v>
      </c>
      <c r="J115" s="210">
        <v>0</v>
      </c>
      <c r="K115" s="211">
        <v>0</v>
      </c>
      <c r="L115" s="209">
        <v>1</v>
      </c>
      <c r="M115" s="210">
        <v>0</v>
      </c>
      <c r="N115" s="211">
        <v>0</v>
      </c>
      <c r="O115" s="209">
        <v>0</v>
      </c>
      <c r="P115" s="210">
        <v>1</v>
      </c>
      <c r="Q115" s="211">
        <v>1</v>
      </c>
      <c r="R115" s="209">
        <v>0</v>
      </c>
      <c r="S115" s="212">
        <v>0</v>
      </c>
      <c r="T115" s="208">
        <v>0</v>
      </c>
      <c r="U115" s="213" t="s">
        <v>925</v>
      </c>
      <c r="V115" s="169" t="str">
        <f t="shared" si="6"/>
        <v/>
      </c>
      <c r="W115" s="169" t="str">
        <f t="shared" si="7"/>
        <v>ü</v>
      </c>
      <c r="X115" s="169" t="str">
        <f t="shared" si="8"/>
        <v/>
      </c>
      <c r="Y115" s="169" t="str">
        <f t="shared" si="9"/>
        <v/>
      </c>
    </row>
    <row r="116" spans="1:25" ht="21.75" customHeight="1">
      <c r="A116" s="167">
        <f t="shared" si="11"/>
        <v>109</v>
      </c>
      <c r="B116" s="206">
        <v>3</v>
      </c>
      <c r="C116" s="251"/>
      <c r="D116" s="111" t="s">
        <v>1392</v>
      </c>
      <c r="E116" s="114">
        <v>3000000</v>
      </c>
      <c r="F116" s="208" t="s">
        <v>1248</v>
      </c>
      <c r="G116" s="209">
        <v>1</v>
      </c>
      <c r="H116" s="210">
        <v>1</v>
      </c>
      <c r="I116" s="210">
        <v>0</v>
      </c>
      <c r="J116" s="210">
        <v>0</v>
      </c>
      <c r="K116" s="211">
        <v>0</v>
      </c>
      <c r="L116" s="209">
        <v>0</v>
      </c>
      <c r="M116" s="210">
        <v>0</v>
      </c>
      <c r="N116" s="211">
        <v>0</v>
      </c>
      <c r="O116" s="209">
        <v>0</v>
      </c>
      <c r="P116" s="210">
        <v>1</v>
      </c>
      <c r="Q116" s="211">
        <v>1</v>
      </c>
      <c r="R116" s="209">
        <v>0</v>
      </c>
      <c r="S116" s="212">
        <v>0</v>
      </c>
      <c r="T116" s="208">
        <v>0</v>
      </c>
      <c r="U116" s="213" t="s">
        <v>2152</v>
      </c>
      <c r="V116" s="169" t="str">
        <f t="shared" si="6"/>
        <v/>
      </c>
      <c r="W116" s="169" t="str">
        <f t="shared" si="7"/>
        <v>ü</v>
      </c>
      <c r="X116" s="169" t="str">
        <f t="shared" si="8"/>
        <v/>
      </c>
      <c r="Y116" s="169" t="str">
        <f t="shared" si="9"/>
        <v/>
      </c>
    </row>
    <row r="117" spans="1:25" ht="21.75" customHeight="1">
      <c r="A117" s="167">
        <f t="shared" si="11"/>
        <v>110</v>
      </c>
      <c r="B117" s="206">
        <v>3</v>
      </c>
      <c r="C117" s="251"/>
      <c r="D117" s="111" t="s">
        <v>1393</v>
      </c>
      <c r="E117" s="114">
        <v>2000000</v>
      </c>
      <c r="F117" s="208" t="s">
        <v>1248</v>
      </c>
      <c r="G117" s="209">
        <v>0</v>
      </c>
      <c r="H117" s="210">
        <v>0</v>
      </c>
      <c r="I117" s="210">
        <v>0</v>
      </c>
      <c r="J117" s="210">
        <v>0</v>
      </c>
      <c r="K117" s="211">
        <v>0</v>
      </c>
      <c r="L117" s="209">
        <v>1</v>
      </c>
      <c r="M117" s="210">
        <v>1</v>
      </c>
      <c r="N117" s="211">
        <v>0</v>
      </c>
      <c r="O117" s="209">
        <v>0</v>
      </c>
      <c r="P117" s="210">
        <v>1</v>
      </c>
      <c r="Q117" s="211">
        <v>1</v>
      </c>
      <c r="R117" s="209">
        <v>0</v>
      </c>
      <c r="S117" s="212">
        <v>0</v>
      </c>
      <c r="T117" s="208">
        <v>0</v>
      </c>
      <c r="U117" s="213" t="s">
        <v>925</v>
      </c>
      <c r="V117" s="169" t="str">
        <f t="shared" si="6"/>
        <v/>
      </c>
      <c r="W117" s="169" t="str">
        <f t="shared" si="7"/>
        <v>ü</v>
      </c>
      <c r="X117" s="169" t="str">
        <f t="shared" si="8"/>
        <v/>
      </c>
      <c r="Y117" s="169" t="str">
        <f t="shared" si="9"/>
        <v/>
      </c>
    </row>
    <row r="118" spans="1:25" ht="21.75" customHeight="1">
      <c r="A118" s="167">
        <f t="shared" si="11"/>
        <v>111</v>
      </c>
      <c r="B118" s="206">
        <v>3</v>
      </c>
      <c r="C118" s="251"/>
      <c r="D118" s="111" t="s">
        <v>1394</v>
      </c>
      <c r="E118" s="114">
        <v>656000</v>
      </c>
      <c r="F118" s="208" t="s">
        <v>1249</v>
      </c>
      <c r="G118" s="209">
        <v>0</v>
      </c>
      <c r="H118" s="210">
        <v>0</v>
      </c>
      <c r="I118" s="210">
        <v>0</v>
      </c>
      <c r="J118" s="210">
        <v>0</v>
      </c>
      <c r="K118" s="211">
        <v>0</v>
      </c>
      <c r="L118" s="209">
        <v>1</v>
      </c>
      <c r="M118" s="210">
        <v>1</v>
      </c>
      <c r="N118" s="211">
        <v>0</v>
      </c>
      <c r="O118" s="209">
        <v>0</v>
      </c>
      <c r="P118" s="210">
        <v>1</v>
      </c>
      <c r="Q118" s="211">
        <v>1</v>
      </c>
      <c r="R118" s="209">
        <v>0</v>
      </c>
      <c r="S118" s="212">
        <v>0</v>
      </c>
      <c r="T118" s="208">
        <v>0</v>
      </c>
      <c r="U118" s="216" t="s">
        <v>863</v>
      </c>
      <c r="V118" s="169" t="str">
        <f t="shared" si="6"/>
        <v/>
      </c>
      <c r="W118" s="169" t="str">
        <f t="shared" si="7"/>
        <v/>
      </c>
      <c r="X118" s="169" t="str">
        <f t="shared" si="8"/>
        <v/>
      </c>
      <c r="Y118" s="169" t="str">
        <f t="shared" si="9"/>
        <v>ü</v>
      </c>
    </row>
    <row r="119" spans="1:25" ht="21.75" customHeight="1">
      <c r="A119" s="167">
        <f t="shared" si="11"/>
        <v>112</v>
      </c>
      <c r="B119" s="206">
        <v>3</v>
      </c>
      <c r="C119" s="251"/>
      <c r="D119" s="134" t="s">
        <v>1395</v>
      </c>
      <c r="E119" s="114">
        <v>495200</v>
      </c>
      <c r="F119" s="208" t="s">
        <v>1249</v>
      </c>
      <c r="G119" s="209">
        <v>0</v>
      </c>
      <c r="H119" s="210">
        <v>0</v>
      </c>
      <c r="I119" s="210">
        <v>0</v>
      </c>
      <c r="J119" s="210">
        <v>0</v>
      </c>
      <c r="K119" s="211">
        <v>0</v>
      </c>
      <c r="L119" s="209">
        <v>1</v>
      </c>
      <c r="M119" s="210">
        <v>1</v>
      </c>
      <c r="N119" s="211">
        <v>0</v>
      </c>
      <c r="O119" s="209">
        <v>0</v>
      </c>
      <c r="P119" s="210">
        <v>1</v>
      </c>
      <c r="Q119" s="211">
        <v>1</v>
      </c>
      <c r="R119" s="209">
        <v>0</v>
      </c>
      <c r="S119" s="212">
        <v>0</v>
      </c>
      <c r="T119" s="208">
        <v>0</v>
      </c>
      <c r="U119" s="216" t="s">
        <v>1246</v>
      </c>
      <c r="V119" s="169" t="str">
        <f t="shared" si="6"/>
        <v/>
      </c>
      <c r="W119" s="169" t="str">
        <f t="shared" si="7"/>
        <v/>
      </c>
      <c r="X119" s="169" t="str">
        <f t="shared" si="8"/>
        <v/>
      </c>
      <c r="Y119" s="169" t="str">
        <f t="shared" si="9"/>
        <v>ü</v>
      </c>
    </row>
    <row r="120" spans="1:25" ht="21.75" customHeight="1">
      <c r="A120" s="167">
        <f t="shared" si="11"/>
        <v>113</v>
      </c>
      <c r="B120" s="206">
        <v>3</v>
      </c>
      <c r="C120" s="251"/>
      <c r="D120" s="111" t="s">
        <v>1396</v>
      </c>
      <c r="E120" s="114">
        <v>360000</v>
      </c>
      <c r="F120" s="208" t="s">
        <v>1249</v>
      </c>
      <c r="G120" s="209">
        <v>0</v>
      </c>
      <c r="H120" s="210">
        <v>0</v>
      </c>
      <c r="I120" s="210">
        <v>0</v>
      </c>
      <c r="J120" s="210">
        <v>0</v>
      </c>
      <c r="K120" s="211">
        <v>0</v>
      </c>
      <c r="L120" s="209">
        <v>1</v>
      </c>
      <c r="M120" s="210">
        <v>1</v>
      </c>
      <c r="N120" s="211">
        <v>0</v>
      </c>
      <c r="O120" s="209">
        <v>0</v>
      </c>
      <c r="P120" s="210">
        <v>1</v>
      </c>
      <c r="Q120" s="211">
        <v>1</v>
      </c>
      <c r="R120" s="209">
        <v>0</v>
      </c>
      <c r="S120" s="212">
        <v>0</v>
      </c>
      <c r="T120" s="208">
        <v>0</v>
      </c>
      <c r="U120" s="216" t="s">
        <v>1246</v>
      </c>
      <c r="V120" s="169" t="str">
        <f t="shared" si="6"/>
        <v/>
      </c>
      <c r="W120" s="169" t="str">
        <f t="shared" si="7"/>
        <v/>
      </c>
      <c r="X120" s="169" t="str">
        <f t="shared" si="8"/>
        <v/>
      </c>
      <c r="Y120" s="169" t="str">
        <f t="shared" si="9"/>
        <v>ü</v>
      </c>
    </row>
    <row r="121" spans="1:25" ht="21.75" customHeight="1">
      <c r="A121" s="167">
        <f t="shared" si="11"/>
        <v>114</v>
      </c>
      <c r="B121" s="206">
        <v>3</v>
      </c>
      <c r="C121" s="251"/>
      <c r="D121" s="111" t="s">
        <v>1396</v>
      </c>
      <c r="E121" s="114">
        <v>360000</v>
      </c>
      <c r="F121" s="208" t="s">
        <v>1249</v>
      </c>
      <c r="G121" s="209">
        <v>0</v>
      </c>
      <c r="H121" s="210">
        <v>0</v>
      </c>
      <c r="I121" s="210">
        <v>0</v>
      </c>
      <c r="J121" s="210">
        <v>0</v>
      </c>
      <c r="K121" s="211">
        <v>0</v>
      </c>
      <c r="L121" s="209">
        <v>1</v>
      </c>
      <c r="M121" s="210">
        <v>1</v>
      </c>
      <c r="N121" s="211">
        <v>0</v>
      </c>
      <c r="O121" s="209">
        <v>0</v>
      </c>
      <c r="P121" s="210">
        <v>1</v>
      </c>
      <c r="Q121" s="211">
        <v>1</v>
      </c>
      <c r="R121" s="209">
        <v>0</v>
      </c>
      <c r="S121" s="212">
        <v>0</v>
      </c>
      <c r="T121" s="208">
        <v>0</v>
      </c>
      <c r="U121" s="216" t="s">
        <v>1246</v>
      </c>
      <c r="V121" s="169" t="str">
        <f t="shared" si="6"/>
        <v/>
      </c>
      <c r="W121" s="169" t="str">
        <f t="shared" si="7"/>
        <v/>
      </c>
      <c r="X121" s="169" t="str">
        <f t="shared" si="8"/>
        <v/>
      </c>
      <c r="Y121" s="169" t="str">
        <f t="shared" si="9"/>
        <v>ü</v>
      </c>
    </row>
    <row r="122" spans="1:25" ht="21.75" customHeight="1">
      <c r="A122" s="167">
        <f t="shared" si="11"/>
        <v>115</v>
      </c>
      <c r="B122" s="206">
        <v>3</v>
      </c>
      <c r="C122" s="251"/>
      <c r="D122" s="111" t="s">
        <v>1396</v>
      </c>
      <c r="E122" s="114">
        <v>360000</v>
      </c>
      <c r="F122" s="208" t="s">
        <v>1249</v>
      </c>
      <c r="G122" s="209">
        <v>0</v>
      </c>
      <c r="H122" s="210">
        <v>0</v>
      </c>
      <c r="I122" s="210">
        <v>0</v>
      </c>
      <c r="J122" s="210">
        <v>0</v>
      </c>
      <c r="K122" s="211">
        <v>0</v>
      </c>
      <c r="L122" s="209">
        <v>1</v>
      </c>
      <c r="M122" s="210">
        <v>1</v>
      </c>
      <c r="N122" s="211">
        <v>0</v>
      </c>
      <c r="O122" s="209">
        <v>0</v>
      </c>
      <c r="P122" s="210">
        <v>1</v>
      </c>
      <c r="Q122" s="211">
        <v>1</v>
      </c>
      <c r="R122" s="209">
        <v>0</v>
      </c>
      <c r="S122" s="212">
        <v>0</v>
      </c>
      <c r="T122" s="208">
        <v>0</v>
      </c>
      <c r="U122" s="216" t="s">
        <v>1246</v>
      </c>
      <c r="V122" s="169" t="str">
        <f t="shared" si="6"/>
        <v/>
      </c>
      <c r="W122" s="169" t="str">
        <f t="shared" si="7"/>
        <v/>
      </c>
      <c r="X122" s="169" t="str">
        <f t="shared" si="8"/>
        <v/>
      </c>
      <c r="Y122" s="169" t="str">
        <f t="shared" si="9"/>
        <v>ü</v>
      </c>
    </row>
    <row r="123" spans="1:25" ht="21.75" customHeight="1">
      <c r="A123" s="167">
        <f t="shared" si="11"/>
        <v>116</v>
      </c>
      <c r="B123" s="206">
        <v>3</v>
      </c>
      <c r="C123" s="251"/>
      <c r="D123" s="111" t="s">
        <v>1396</v>
      </c>
      <c r="E123" s="114">
        <v>360000</v>
      </c>
      <c r="F123" s="208" t="s">
        <v>1249</v>
      </c>
      <c r="G123" s="209">
        <v>0</v>
      </c>
      <c r="H123" s="210">
        <v>0</v>
      </c>
      <c r="I123" s="210">
        <v>0</v>
      </c>
      <c r="J123" s="210">
        <v>0</v>
      </c>
      <c r="K123" s="211">
        <v>0</v>
      </c>
      <c r="L123" s="209">
        <v>1</v>
      </c>
      <c r="M123" s="210">
        <v>1</v>
      </c>
      <c r="N123" s="211">
        <v>0</v>
      </c>
      <c r="O123" s="209">
        <v>0</v>
      </c>
      <c r="P123" s="210">
        <v>1</v>
      </c>
      <c r="Q123" s="211">
        <v>1</v>
      </c>
      <c r="R123" s="209">
        <v>0</v>
      </c>
      <c r="S123" s="212">
        <v>0</v>
      </c>
      <c r="T123" s="208">
        <v>0</v>
      </c>
      <c r="U123" s="216" t="s">
        <v>1246</v>
      </c>
      <c r="V123" s="169" t="str">
        <f t="shared" si="6"/>
        <v/>
      </c>
      <c r="W123" s="169" t="str">
        <f t="shared" si="7"/>
        <v/>
      </c>
      <c r="X123" s="169" t="str">
        <f t="shared" si="8"/>
        <v/>
      </c>
      <c r="Y123" s="169" t="str">
        <f t="shared" si="9"/>
        <v>ü</v>
      </c>
    </row>
    <row r="124" spans="1:25" ht="21.75" customHeight="1">
      <c r="A124" s="167">
        <f t="shared" si="11"/>
        <v>117</v>
      </c>
      <c r="B124" s="206">
        <v>3</v>
      </c>
      <c r="C124" s="251"/>
      <c r="D124" s="125" t="s">
        <v>1397</v>
      </c>
      <c r="E124" s="126">
        <v>100000</v>
      </c>
      <c r="F124" s="208" t="s">
        <v>1248</v>
      </c>
      <c r="G124" s="209">
        <v>0</v>
      </c>
      <c r="H124" s="210">
        <v>1</v>
      </c>
      <c r="I124" s="210">
        <v>0</v>
      </c>
      <c r="J124" s="210">
        <v>0</v>
      </c>
      <c r="K124" s="211">
        <v>0</v>
      </c>
      <c r="L124" s="209">
        <v>1</v>
      </c>
      <c r="M124" s="210">
        <v>0</v>
      </c>
      <c r="N124" s="211">
        <v>0</v>
      </c>
      <c r="O124" s="209">
        <v>0</v>
      </c>
      <c r="P124" s="210">
        <v>1</v>
      </c>
      <c r="Q124" s="211">
        <v>1</v>
      </c>
      <c r="R124" s="209">
        <v>0</v>
      </c>
      <c r="S124" s="212">
        <v>0</v>
      </c>
      <c r="T124" s="208">
        <v>0</v>
      </c>
      <c r="U124" s="213" t="s">
        <v>925</v>
      </c>
      <c r="V124" s="169" t="str">
        <f t="shared" si="6"/>
        <v/>
      </c>
      <c r="W124" s="169" t="str">
        <f t="shared" si="7"/>
        <v>ü</v>
      </c>
      <c r="X124" s="169" t="str">
        <f t="shared" si="8"/>
        <v/>
      </c>
      <c r="Y124" s="169" t="str">
        <f t="shared" si="9"/>
        <v/>
      </c>
    </row>
    <row r="125" spans="1:25" ht="21.75" customHeight="1">
      <c r="A125" s="167">
        <f t="shared" si="11"/>
        <v>118</v>
      </c>
      <c r="B125" s="206">
        <v>3</v>
      </c>
      <c r="C125" s="251"/>
      <c r="D125" s="111" t="s">
        <v>1398</v>
      </c>
      <c r="E125" s="114">
        <v>745700</v>
      </c>
      <c r="F125" s="208" t="s">
        <v>1249</v>
      </c>
      <c r="G125" s="209">
        <v>0</v>
      </c>
      <c r="H125" s="210">
        <v>0</v>
      </c>
      <c r="I125" s="210">
        <v>0</v>
      </c>
      <c r="J125" s="210">
        <v>0</v>
      </c>
      <c r="K125" s="211">
        <v>0</v>
      </c>
      <c r="L125" s="209">
        <v>1</v>
      </c>
      <c r="M125" s="210">
        <v>1</v>
      </c>
      <c r="N125" s="211">
        <v>1</v>
      </c>
      <c r="O125" s="209">
        <v>0</v>
      </c>
      <c r="P125" s="210">
        <v>1</v>
      </c>
      <c r="Q125" s="211">
        <v>1</v>
      </c>
      <c r="R125" s="209">
        <v>0</v>
      </c>
      <c r="S125" s="212">
        <v>0</v>
      </c>
      <c r="T125" s="208">
        <v>0</v>
      </c>
      <c r="U125" s="216" t="s">
        <v>1246</v>
      </c>
      <c r="V125" s="169" t="str">
        <f t="shared" si="6"/>
        <v/>
      </c>
      <c r="W125" s="169" t="str">
        <f t="shared" si="7"/>
        <v/>
      </c>
      <c r="X125" s="169" t="str">
        <f t="shared" si="8"/>
        <v/>
      </c>
      <c r="Y125" s="169" t="str">
        <f t="shared" si="9"/>
        <v>ü</v>
      </c>
    </row>
    <row r="126" spans="1:25" ht="21.75" customHeight="1">
      <c r="A126" s="167">
        <f t="shared" si="11"/>
        <v>119</v>
      </c>
      <c r="B126" s="206">
        <v>3</v>
      </c>
      <c r="C126" s="251"/>
      <c r="D126" s="111" t="s">
        <v>1399</v>
      </c>
      <c r="E126" s="114">
        <v>920000</v>
      </c>
      <c r="F126" s="208" t="s">
        <v>1249</v>
      </c>
      <c r="G126" s="209">
        <v>0</v>
      </c>
      <c r="H126" s="210">
        <v>0</v>
      </c>
      <c r="I126" s="210">
        <v>0</v>
      </c>
      <c r="J126" s="210">
        <v>0</v>
      </c>
      <c r="K126" s="211">
        <v>0</v>
      </c>
      <c r="L126" s="209">
        <v>1</v>
      </c>
      <c r="M126" s="210">
        <v>1</v>
      </c>
      <c r="N126" s="211">
        <v>1</v>
      </c>
      <c r="O126" s="209">
        <v>0</v>
      </c>
      <c r="P126" s="210">
        <v>1</v>
      </c>
      <c r="Q126" s="211">
        <v>1</v>
      </c>
      <c r="R126" s="209">
        <v>0</v>
      </c>
      <c r="S126" s="212">
        <v>0</v>
      </c>
      <c r="T126" s="208">
        <v>0</v>
      </c>
      <c r="U126" s="216" t="s">
        <v>863</v>
      </c>
      <c r="V126" s="169" t="str">
        <f t="shared" si="6"/>
        <v/>
      </c>
      <c r="W126" s="169" t="str">
        <f t="shared" si="7"/>
        <v/>
      </c>
      <c r="X126" s="169" t="str">
        <f t="shared" si="8"/>
        <v/>
      </c>
      <c r="Y126" s="169" t="str">
        <f t="shared" si="9"/>
        <v>ü</v>
      </c>
    </row>
    <row r="127" spans="1:25" ht="21.75" customHeight="1">
      <c r="A127" s="167">
        <f t="shared" si="11"/>
        <v>120</v>
      </c>
      <c r="B127" s="206">
        <v>3</v>
      </c>
      <c r="C127" s="251"/>
      <c r="D127" s="111" t="s">
        <v>1400</v>
      </c>
      <c r="E127" s="114">
        <v>750000</v>
      </c>
      <c r="F127" s="208" t="s">
        <v>1248</v>
      </c>
      <c r="G127" s="209">
        <v>0</v>
      </c>
      <c r="H127" s="210">
        <v>1</v>
      </c>
      <c r="I127" s="210">
        <v>0</v>
      </c>
      <c r="J127" s="210">
        <v>0</v>
      </c>
      <c r="K127" s="211">
        <v>0</v>
      </c>
      <c r="L127" s="209">
        <v>1</v>
      </c>
      <c r="M127" s="210">
        <v>0</v>
      </c>
      <c r="N127" s="211">
        <v>0</v>
      </c>
      <c r="O127" s="209">
        <v>0</v>
      </c>
      <c r="P127" s="210">
        <v>1</v>
      </c>
      <c r="Q127" s="211">
        <v>1</v>
      </c>
      <c r="R127" s="209">
        <v>1</v>
      </c>
      <c r="S127" s="212">
        <v>1</v>
      </c>
      <c r="T127" s="208">
        <v>0</v>
      </c>
      <c r="U127" s="213" t="s">
        <v>1401</v>
      </c>
      <c r="V127" s="169" t="str">
        <f t="shared" si="6"/>
        <v/>
      </c>
      <c r="W127" s="169" t="str">
        <f t="shared" si="7"/>
        <v>ü</v>
      </c>
      <c r="X127" s="169" t="str">
        <f t="shared" si="8"/>
        <v/>
      </c>
      <c r="Y127" s="169" t="str">
        <f t="shared" si="9"/>
        <v/>
      </c>
    </row>
    <row r="128" spans="1:25" ht="21.75" customHeight="1">
      <c r="A128" s="167">
        <f t="shared" si="11"/>
        <v>121</v>
      </c>
      <c r="B128" s="206">
        <v>3</v>
      </c>
      <c r="C128" s="251"/>
      <c r="D128" s="111" t="s">
        <v>1400</v>
      </c>
      <c r="E128" s="114">
        <v>696000</v>
      </c>
      <c r="F128" s="208" t="s">
        <v>1248</v>
      </c>
      <c r="G128" s="209">
        <v>0</v>
      </c>
      <c r="H128" s="210">
        <v>1</v>
      </c>
      <c r="I128" s="210">
        <v>0</v>
      </c>
      <c r="J128" s="210">
        <v>0</v>
      </c>
      <c r="K128" s="211">
        <v>0</v>
      </c>
      <c r="L128" s="209">
        <v>1</v>
      </c>
      <c r="M128" s="210">
        <v>0</v>
      </c>
      <c r="N128" s="211">
        <v>0</v>
      </c>
      <c r="O128" s="209">
        <v>0</v>
      </c>
      <c r="P128" s="210">
        <v>1</v>
      </c>
      <c r="Q128" s="211">
        <v>1</v>
      </c>
      <c r="R128" s="209">
        <v>1</v>
      </c>
      <c r="S128" s="212">
        <v>1</v>
      </c>
      <c r="T128" s="208">
        <v>0</v>
      </c>
      <c r="U128" s="213" t="s">
        <v>1401</v>
      </c>
      <c r="V128" s="169" t="str">
        <f t="shared" si="6"/>
        <v/>
      </c>
      <c r="W128" s="169" t="str">
        <f t="shared" si="7"/>
        <v>ü</v>
      </c>
      <c r="X128" s="169" t="str">
        <f t="shared" si="8"/>
        <v/>
      </c>
      <c r="Y128" s="169" t="str">
        <f t="shared" si="9"/>
        <v/>
      </c>
    </row>
    <row r="129" spans="1:25" ht="21.75" customHeight="1">
      <c r="A129" s="167">
        <f t="shared" si="11"/>
        <v>122</v>
      </c>
      <c r="B129" s="206">
        <v>3</v>
      </c>
      <c r="C129" s="251"/>
      <c r="D129" s="111" t="s">
        <v>1400</v>
      </c>
      <c r="E129" s="114">
        <v>696000</v>
      </c>
      <c r="F129" s="208" t="s">
        <v>1248</v>
      </c>
      <c r="G129" s="209">
        <v>0</v>
      </c>
      <c r="H129" s="210">
        <v>1</v>
      </c>
      <c r="I129" s="210">
        <v>0</v>
      </c>
      <c r="J129" s="210">
        <v>0</v>
      </c>
      <c r="K129" s="211">
        <v>0</v>
      </c>
      <c r="L129" s="209">
        <v>1</v>
      </c>
      <c r="M129" s="210">
        <v>0</v>
      </c>
      <c r="N129" s="211">
        <v>0</v>
      </c>
      <c r="O129" s="209">
        <v>0</v>
      </c>
      <c r="P129" s="210">
        <v>1</v>
      </c>
      <c r="Q129" s="211">
        <v>1</v>
      </c>
      <c r="R129" s="209">
        <v>1</v>
      </c>
      <c r="S129" s="212">
        <v>1</v>
      </c>
      <c r="T129" s="208">
        <v>0</v>
      </c>
      <c r="U129" s="213" t="s">
        <v>1401</v>
      </c>
      <c r="V129" s="169" t="str">
        <f t="shared" si="6"/>
        <v/>
      </c>
      <c r="W129" s="169" t="str">
        <f t="shared" si="7"/>
        <v>ü</v>
      </c>
      <c r="X129" s="169" t="str">
        <f t="shared" si="8"/>
        <v/>
      </c>
      <c r="Y129" s="169" t="str">
        <f t="shared" si="9"/>
        <v/>
      </c>
    </row>
    <row r="130" spans="1:25" ht="21.75" customHeight="1">
      <c r="A130" s="167">
        <f t="shared" si="11"/>
        <v>123</v>
      </c>
      <c r="B130" s="206">
        <v>3</v>
      </c>
      <c r="C130" s="251"/>
      <c r="D130" s="111" t="s">
        <v>1400</v>
      </c>
      <c r="E130" s="114">
        <v>306000</v>
      </c>
      <c r="F130" s="208" t="s">
        <v>1248</v>
      </c>
      <c r="G130" s="209">
        <v>0</v>
      </c>
      <c r="H130" s="210">
        <v>1</v>
      </c>
      <c r="I130" s="210">
        <v>0</v>
      </c>
      <c r="J130" s="210">
        <v>0</v>
      </c>
      <c r="K130" s="211">
        <v>0</v>
      </c>
      <c r="L130" s="209">
        <v>1</v>
      </c>
      <c r="M130" s="210">
        <v>0</v>
      </c>
      <c r="N130" s="211">
        <v>0</v>
      </c>
      <c r="O130" s="209">
        <v>0</v>
      </c>
      <c r="P130" s="210">
        <v>1</v>
      </c>
      <c r="Q130" s="211">
        <v>1</v>
      </c>
      <c r="R130" s="209">
        <v>1</v>
      </c>
      <c r="S130" s="212">
        <v>1</v>
      </c>
      <c r="T130" s="208">
        <v>0</v>
      </c>
      <c r="U130" s="213" t="s">
        <v>1401</v>
      </c>
      <c r="V130" s="169" t="str">
        <f t="shared" si="6"/>
        <v/>
      </c>
      <c r="W130" s="169" t="str">
        <f t="shared" si="7"/>
        <v>ü</v>
      </c>
      <c r="X130" s="169" t="str">
        <f t="shared" si="8"/>
        <v/>
      </c>
      <c r="Y130" s="169" t="str">
        <f t="shared" si="9"/>
        <v/>
      </c>
    </row>
    <row r="131" spans="1:25" ht="21.75" customHeight="1">
      <c r="A131" s="167">
        <f t="shared" si="11"/>
        <v>124</v>
      </c>
      <c r="B131" s="206">
        <v>3</v>
      </c>
      <c r="C131" s="251"/>
      <c r="D131" s="111" t="s">
        <v>1402</v>
      </c>
      <c r="E131" s="114">
        <v>2500000</v>
      </c>
      <c r="F131" s="208" t="s">
        <v>1249</v>
      </c>
      <c r="G131" s="209">
        <v>1</v>
      </c>
      <c r="H131" s="210">
        <v>0</v>
      </c>
      <c r="I131" s="210">
        <v>0</v>
      </c>
      <c r="J131" s="210">
        <v>0</v>
      </c>
      <c r="K131" s="211">
        <v>0</v>
      </c>
      <c r="L131" s="209">
        <v>1</v>
      </c>
      <c r="M131" s="210">
        <v>1</v>
      </c>
      <c r="N131" s="211">
        <v>1</v>
      </c>
      <c r="O131" s="209">
        <v>0</v>
      </c>
      <c r="P131" s="210">
        <v>1</v>
      </c>
      <c r="Q131" s="211">
        <v>1</v>
      </c>
      <c r="R131" s="209">
        <v>0</v>
      </c>
      <c r="S131" s="212">
        <v>0</v>
      </c>
      <c r="T131" s="208">
        <v>0</v>
      </c>
      <c r="U131" s="216" t="s">
        <v>1246</v>
      </c>
      <c r="V131" s="169" t="str">
        <f t="shared" si="6"/>
        <v/>
      </c>
      <c r="W131" s="169" t="str">
        <f t="shared" si="7"/>
        <v/>
      </c>
      <c r="X131" s="169" t="str">
        <f t="shared" si="8"/>
        <v/>
      </c>
      <c r="Y131" s="169" t="str">
        <f t="shared" si="9"/>
        <v>ü</v>
      </c>
    </row>
    <row r="132" spans="1:25" ht="21.75" customHeight="1">
      <c r="A132" s="167">
        <f t="shared" si="11"/>
        <v>125</v>
      </c>
      <c r="B132" s="206">
        <v>3</v>
      </c>
      <c r="C132" s="251"/>
      <c r="D132" s="111" t="s">
        <v>1403</v>
      </c>
      <c r="E132" s="114">
        <v>130000</v>
      </c>
      <c r="F132" s="208" t="s">
        <v>1248</v>
      </c>
      <c r="G132" s="209">
        <v>0</v>
      </c>
      <c r="H132" s="210">
        <v>0</v>
      </c>
      <c r="I132" s="210">
        <v>0</v>
      </c>
      <c r="J132" s="210">
        <v>0</v>
      </c>
      <c r="K132" s="211">
        <v>0</v>
      </c>
      <c r="L132" s="209">
        <v>1</v>
      </c>
      <c r="M132" s="210">
        <v>1</v>
      </c>
      <c r="N132" s="211">
        <v>0</v>
      </c>
      <c r="O132" s="209">
        <v>0</v>
      </c>
      <c r="P132" s="210">
        <v>1</v>
      </c>
      <c r="Q132" s="211">
        <v>1</v>
      </c>
      <c r="R132" s="209">
        <v>1</v>
      </c>
      <c r="S132" s="212">
        <v>1</v>
      </c>
      <c r="T132" s="208">
        <v>0</v>
      </c>
      <c r="U132" s="213" t="s">
        <v>925</v>
      </c>
      <c r="V132" s="169" t="str">
        <f t="shared" si="6"/>
        <v/>
      </c>
      <c r="W132" s="169" t="str">
        <f t="shared" si="7"/>
        <v>ü</v>
      </c>
      <c r="X132" s="169" t="str">
        <f t="shared" si="8"/>
        <v/>
      </c>
      <c r="Y132" s="169" t="str">
        <f t="shared" si="9"/>
        <v/>
      </c>
    </row>
    <row r="133" spans="1:25" ht="21.75" customHeight="1">
      <c r="A133" s="167">
        <f t="shared" si="11"/>
        <v>126</v>
      </c>
      <c r="B133" s="206">
        <v>3</v>
      </c>
      <c r="C133" s="251"/>
      <c r="D133" s="111" t="s">
        <v>1403</v>
      </c>
      <c r="E133" s="114">
        <v>70000</v>
      </c>
      <c r="F133" s="208" t="s">
        <v>1248</v>
      </c>
      <c r="G133" s="209">
        <v>0</v>
      </c>
      <c r="H133" s="210">
        <v>0</v>
      </c>
      <c r="I133" s="210">
        <v>0</v>
      </c>
      <c r="J133" s="210">
        <v>0</v>
      </c>
      <c r="K133" s="211">
        <v>0</v>
      </c>
      <c r="L133" s="209">
        <v>1</v>
      </c>
      <c r="M133" s="210">
        <v>1</v>
      </c>
      <c r="N133" s="211">
        <v>0</v>
      </c>
      <c r="O133" s="209">
        <v>0</v>
      </c>
      <c r="P133" s="210">
        <v>1</v>
      </c>
      <c r="Q133" s="211">
        <v>1</v>
      </c>
      <c r="R133" s="209">
        <v>1</v>
      </c>
      <c r="S133" s="212">
        <v>1</v>
      </c>
      <c r="T133" s="208">
        <v>0</v>
      </c>
      <c r="U133" s="213" t="s">
        <v>925</v>
      </c>
      <c r="V133" s="169" t="str">
        <f t="shared" si="6"/>
        <v/>
      </c>
      <c r="W133" s="169" t="str">
        <f t="shared" si="7"/>
        <v>ü</v>
      </c>
      <c r="X133" s="169" t="str">
        <f t="shared" si="8"/>
        <v/>
      </c>
      <c r="Y133" s="169" t="str">
        <f t="shared" si="9"/>
        <v/>
      </c>
    </row>
    <row r="134" spans="1:25" ht="21.75" customHeight="1">
      <c r="A134" s="167">
        <f t="shared" si="11"/>
        <v>127</v>
      </c>
      <c r="B134" s="206">
        <v>3</v>
      </c>
      <c r="C134" s="251"/>
      <c r="D134" s="111" t="s">
        <v>1403</v>
      </c>
      <c r="E134" s="114">
        <v>60000</v>
      </c>
      <c r="F134" s="208" t="s">
        <v>1248</v>
      </c>
      <c r="G134" s="209">
        <v>0</v>
      </c>
      <c r="H134" s="210">
        <v>0</v>
      </c>
      <c r="I134" s="210">
        <v>0</v>
      </c>
      <c r="J134" s="210">
        <v>0</v>
      </c>
      <c r="K134" s="211">
        <v>0</v>
      </c>
      <c r="L134" s="209">
        <v>1</v>
      </c>
      <c r="M134" s="210">
        <v>1</v>
      </c>
      <c r="N134" s="211">
        <v>0</v>
      </c>
      <c r="O134" s="209">
        <v>0</v>
      </c>
      <c r="P134" s="210">
        <v>1</v>
      </c>
      <c r="Q134" s="211">
        <v>1</v>
      </c>
      <c r="R134" s="209">
        <v>1</v>
      </c>
      <c r="S134" s="212">
        <v>1</v>
      </c>
      <c r="T134" s="208">
        <v>0</v>
      </c>
      <c r="U134" s="213" t="s">
        <v>925</v>
      </c>
      <c r="V134" s="169" t="str">
        <f t="shared" si="6"/>
        <v/>
      </c>
      <c r="W134" s="169" t="str">
        <f t="shared" si="7"/>
        <v>ü</v>
      </c>
      <c r="X134" s="169" t="str">
        <f t="shared" si="8"/>
        <v/>
      </c>
      <c r="Y134" s="169" t="str">
        <f t="shared" si="9"/>
        <v/>
      </c>
    </row>
    <row r="135" spans="1:25" ht="21.75" customHeight="1">
      <c r="A135" s="167">
        <f t="shared" si="11"/>
        <v>128</v>
      </c>
      <c r="B135" s="206">
        <v>3</v>
      </c>
      <c r="C135" s="251"/>
      <c r="D135" s="111" t="s">
        <v>1403</v>
      </c>
      <c r="E135" s="114">
        <v>40000</v>
      </c>
      <c r="F135" s="208" t="s">
        <v>1248</v>
      </c>
      <c r="G135" s="209">
        <v>0</v>
      </c>
      <c r="H135" s="210">
        <v>0</v>
      </c>
      <c r="I135" s="210">
        <v>0</v>
      </c>
      <c r="J135" s="210">
        <v>0</v>
      </c>
      <c r="K135" s="211">
        <v>0</v>
      </c>
      <c r="L135" s="209">
        <v>1</v>
      </c>
      <c r="M135" s="210">
        <v>1</v>
      </c>
      <c r="N135" s="211">
        <v>0</v>
      </c>
      <c r="O135" s="209">
        <v>0</v>
      </c>
      <c r="P135" s="210">
        <v>1</v>
      </c>
      <c r="Q135" s="211">
        <v>1</v>
      </c>
      <c r="R135" s="209">
        <v>1</v>
      </c>
      <c r="S135" s="212">
        <v>1</v>
      </c>
      <c r="T135" s="208">
        <v>0</v>
      </c>
      <c r="U135" s="213" t="s">
        <v>925</v>
      </c>
      <c r="V135" s="169" t="str">
        <f t="shared" si="6"/>
        <v/>
      </c>
      <c r="W135" s="169" t="str">
        <f t="shared" si="7"/>
        <v>ü</v>
      </c>
      <c r="X135" s="169" t="str">
        <f t="shared" si="8"/>
        <v/>
      </c>
      <c r="Y135" s="169" t="str">
        <f t="shared" si="9"/>
        <v/>
      </c>
    </row>
    <row r="136" spans="1:25" ht="21.75" customHeight="1">
      <c r="A136" s="167">
        <f t="shared" si="11"/>
        <v>129</v>
      </c>
      <c r="B136" s="206">
        <v>3</v>
      </c>
      <c r="C136" s="251"/>
      <c r="D136" s="111" t="s">
        <v>1404</v>
      </c>
      <c r="E136" s="114">
        <v>150000</v>
      </c>
      <c r="F136" s="208" t="s">
        <v>1249</v>
      </c>
      <c r="G136" s="209">
        <v>0</v>
      </c>
      <c r="H136" s="210">
        <v>0</v>
      </c>
      <c r="I136" s="210">
        <v>0</v>
      </c>
      <c r="J136" s="210">
        <v>0</v>
      </c>
      <c r="K136" s="211">
        <v>0</v>
      </c>
      <c r="L136" s="209">
        <v>1</v>
      </c>
      <c r="M136" s="210">
        <v>1</v>
      </c>
      <c r="N136" s="211">
        <v>0</v>
      </c>
      <c r="O136" s="209">
        <v>0</v>
      </c>
      <c r="P136" s="210">
        <v>1</v>
      </c>
      <c r="Q136" s="211">
        <v>1</v>
      </c>
      <c r="R136" s="209">
        <v>0</v>
      </c>
      <c r="S136" s="212">
        <v>0</v>
      </c>
      <c r="T136" s="208">
        <v>0</v>
      </c>
      <c r="U136" s="216" t="s">
        <v>1405</v>
      </c>
      <c r="V136" s="169" t="str">
        <f t="shared" ref="V136:V199" si="12">IF($F136="Y",$Z$4,"")</f>
        <v/>
      </c>
      <c r="W136" s="169" t="str">
        <f t="shared" ref="W136:W199" si="13">IF(F136="F",$Z$4,"")</f>
        <v/>
      </c>
      <c r="X136" s="169" t="str">
        <f t="shared" ref="X136:X199" si="14">IF(F136="L",$Z$4,"")</f>
        <v/>
      </c>
      <c r="Y136" s="169" t="str">
        <f t="shared" ref="Y136:Y199" si="15">IF(F136="N",$Z$4,"")</f>
        <v>ü</v>
      </c>
    </row>
    <row r="137" spans="1:25" ht="21.75" customHeight="1">
      <c r="A137" s="167">
        <f t="shared" ref="A137:A200" si="16">A136+1</f>
        <v>130</v>
      </c>
      <c r="B137" s="206">
        <v>3</v>
      </c>
      <c r="C137" s="251"/>
      <c r="D137" s="111" t="s">
        <v>1406</v>
      </c>
      <c r="E137" s="114">
        <v>737500</v>
      </c>
      <c r="F137" s="208" t="s">
        <v>1249</v>
      </c>
      <c r="G137" s="209">
        <v>0</v>
      </c>
      <c r="H137" s="210">
        <v>0</v>
      </c>
      <c r="I137" s="210">
        <v>0</v>
      </c>
      <c r="J137" s="210">
        <v>0</v>
      </c>
      <c r="K137" s="211">
        <v>0</v>
      </c>
      <c r="L137" s="209">
        <v>1</v>
      </c>
      <c r="M137" s="210">
        <v>1</v>
      </c>
      <c r="N137" s="211">
        <v>0</v>
      </c>
      <c r="O137" s="209">
        <v>0</v>
      </c>
      <c r="P137" s="210">
        <v>1</v>
      </c>
      <c r="Q137" s="211">
        <v>1</v>
      </c>
      <c r="R137" s="209">
        <v>0</v>
      </c>
      <c r="S137" s="212">
        <v>0</v>
      </c>
      <c r="T137" s="208">
        <v>0</v>
      </c>
      <c r="U137" s="216" t="s">
        <v>1407</v>
      </c>
      <c r="V137" s="169" t="str">
        <f t="shared" si="12"/>
        <v/>
      </c>
      <c r="W137" s="169" t="str">
        <f t="shared" si="13"/>
        <v/>
      </c>
      <c r="X137" s="169" t="str">
        <f t="shared" si="14"/>
        <v/>
      </c>
      <c r="Y137" s="169" t="str">
        <f t="shared" si="15"/>
        <v>ü</v>
      </c>
    </row>
    <row r="138" spans="1:25" ht="21.75" customHeight="1">
      <c r="A138" s="167">
        <f t="shared" si="16"/>
        <v>131</v>
      </c>
      <c r="B138" s="206">
        <v>3</v>
      </c>
      <c r="C138" s="251"/>
      <c r="D138" s="111" t="s">
        <v>1408</v>
      </c>
      <c r="E138" s="114">
        <v>1729500</v>
      </c>
      <c r="F138" s="208" t="s">
        <v>1249</v>
      </c>
      <c r="G138" s="209">
        <v>0</v>
      </c>
      <c r="H138" s="210">
        <v>0</v>
      </c>
      <c r="I138" s="210">
        <v>0</v>
      </c>
      <c r="J138" s="210">
        <v>0</v>
      </c>
      <c r="K138" s="211">
        <v>0</v>
      </c>
      <c r="L138" s="209">
        <v>1</v>
      </c>
      <c r="M138" s="210">
        <v>1</v>
      </c>
      <c r="N138" s="211">
        <v>0</v>
      </c>
      <c r="O138" s="209">
        <v>0</v>
      </c>
      <c r="P138" s="210">
        <v>1</v>
      </c>
      <c r="Q138" s="211">
        <v>1</v>
      </c>
      <c r="R138" s="209">
        <v>0</v>
      </c>
      <c r="S138" s="212">
        <v>0</v>
      </c>
      <c r="T138" s="208">
        <v>0</v>
      </c>
      <c r="U138" s="216" t="s">
        <v>1409</v>
      </c>
      <c r="V138" s="169" t="str">
        <f t="shared" si="12"/>
        <v/>
      </c>
      <c r="W138" s="169" t="str">
        <f t="shared" si="13"/>
        <v/>
      </c>
      <c r="X138" s="169" t="str">
        <f t="shared" si="14"/>
        <v/>
      </c>
      <c r="Y138" s="169" t="str">
        <f t="shared" si="15"/>
        <v>ü</v>
      </c>
    </row>
    <row r="139" spans="1:25" ht="21.75" customHeight="1">
      <c r="A139" s="167">
        <f t="shared" si="16"/>
        <v>132</v>
      </c>
      <c r="B139" s="206">
        <v>3</v>
      </c>
      <c r="C139" s="136"/>
      <c r="D139" s="111" t="s">
        <v>1410</v>
      </c>
      <c r="E139" s="133">
        <v>150000</v>
      </c>
      <c r="F139" s="208" t="s">
        <v>1248</v>
      </c>
      <c r="G139" s="209">
        <v>0</v>
      </c>
      <c r="H139" s="210">
        <v>1</v>
      </c>
      <c r="I139" s="210">
        <v>0</v>
      </c>
      <c r="J139" s="210">
        <v>0</v>
      </c>
      <c r="K139" s="211">
        <v>0</v>
      </c>
      <c r="L139" s="209">
        <v>1</v>
      </c>
      <c r="M139" s="210">
        <v>0</v>
      </c>
      <c r="N139" s="211">
        <v>0</v>
      </c>
      <c r="O139" s="209">
        <v>1</v>
      </c>
      <c r="P139" s="210">
        <v>1</v>
      </c>
      <c r="Q139" s="211">
        <v>1</v>
      </c>
      <c r="R139" s="209">
        <v>0</v>
      </c>
      <c r="S139" s="212">
        <v>0</v>
      </c>
      <c r="T139" s="208">
        <v>0</v>
      </c>
      <c r="U139" s="213" t="s">
        <v>1411</v>
      </c>
      <c r="V139" s="169" t="str">
        <f t="shared" si="12"/>
        <v/>
      </c>
      <c r="W139" s="169" t="str">
        <f t="shared" si="13"/>
        <v>ü</v>
      </c>
      <c r="X139" s="169" t="str">
        <f t="shared" si="14"/>
        <v/>
      </c>
      <c r="Y139" s="169" t="str">
        <f t="shared" si="15"/>
        <v/>
      </c>
    </row>
    <row r="140" spans="1:25" ht="21.75" customHeight="1">
      <c r="A140" s="167">
        <f t="shared" si="16"/>
        <v>133</v>
      </c>
      <c r="B140" s="206">
        <v>3</v>
      </c>
      <c r="C140" s="136"/>
      <c r="D140" s="125" t="s">
        <v>681</v>
      </c>
      <c r="E140" s="126">
        <v>200000</v>
      </c>
      <c r="F140" s="208" t="s">
        <v>1249</v>
      </c>
      <c r="G140" s="209">
        <v>0</v>
      </c>
      <c r="H140" s="210">
        <v>0</v>
      </c>
      <c r="I140" s="210">
        <v>0</v>
      </c>
      <c r="J140" s="210">
        <v>0</v>
      </c>
      <c r="K140" s="211">
        <v>0</v>
      </c>
      <c r="L140" s="209">
        <v>0</v>
      </c>
      <c r="M140" s="210">
        <v>0</v>
      </c>
      <c r="N140" s="211">
        <v>0</v>
      </c>
      <c r="O140" s="209">
        <v>0</v>
      </c>
      <c r="P140" s="210">
        <v>0</v>
      </c>
      <c r="Q140" s="211">
        <v>0</v>
      </c>
      <c r="R140" s="209">
        <v>0</v>
      </c>
      <c r="S140" s="212">
        <v>0</v>
      </c>
      <c r="T140" s="208">
        <v>0</v>
      </c>
      <c r="U140" s="216" t="s">
        <v>682</v>
      </c>
      <c r="V140" s="169" t="str">
        <f t="shared" si="12"/>
        <v/>
      </c>
      <c r="W140" s="169" t="str">
        <f t="shared" si="13"/>
        <v/>
      </c>
      <c r="X140" s="169" t="str">
        <f t="shared" si="14"/>
        <v/>
      </c>
      <c r="Y140" s="169" t="str">
        <f t="shared" si="15"/>
        <v>ü</v>
      </c>
    </row>
    <row r="141" spans="1:25" ht="21.75" customHeight="1">
      <c r="A141" s="167">
        <f t="shared" si="16"/>
        <v>134</v>
      </c>
      <c r="B141" s="206">
        <v>3</v>
      </c>
      <c r="C141" s="136"/>
      <c r="D141" s="122" t="s">
        <v>683</v>
      </c>
      <c r="E141" s="123">
        <v>30000000</v>
      </c>
      <c r="F141" s="208" t="s">
        <v>1249</v>
      </c>
      <c r="G141" s="209">
        <v>1</v>
      </c>
      <c r="H141" s="210">
        <v>0</v>
      </c>
      <c r="I141" s="210">
        <v>0</v>
      </c>
      <c r="J141" s="210">
        <v>0</v>
      </c>
      <c r="K141" s="211">
        <v>0</v>
      </c>
      <c r="L141" s="209">
        <v>1</v>
      </c>
      <c r="M141" s="210">
        <v>1</v>
      </c>
      <c r="N141" s="211">
        <v>0</v>
      </c>
      <c r="O141" s="209">
        <v>0</v>
      </c>
      <c r="P141" s="210">
        <v>1</v>
      </c>
      <c r="Q141" s="211">
        <v>1</v>
      </c>
      <c r="R141" s="209">
        <v>0</v>
      </c>
      <c r="S141" s="212">
        <v>0</v>
      </c>
      <c r="T141" s="208">
        <v>0</v>
      </c>
      <c r="U141" s="216" t="s">
        <v>684</v>
      </c>
      <c r="V141" s="169" t="str">
        <f t="shared" si="12"/>
        <v/>
      </c>
      <c r="W141" s="169" t="str">
        <f t="shared" si="13"/>
        <v/>
      </c>
      <c r="X141" s="169" t="str">
        <f t="shared" si="14"/>
        <v/>
      </c>
      <c r="Y141" s="169" t="str">
        <f t="shared" si="15"/>
        <v>ü</v>
      </c>
    </row>
    <row r="142" spans="1:25" ht="21.75" customHeight="1">
      <c r="A142" s="167">
        <f t="shared" si="16"/>
        <v>135</v>
      </c>
      <c r="B142" s="206">
        <v>3</v>
      </c>
      <c r="C142" s="136"/>
      <c r="D142" s="122" t="s">
        <v>685</v>
      </c>
      <c r="E142" s="123">
        <v>515000</v>
      </c>
      <c r="F142" s="208" t="s">
        <v>1341</v>
      </c>
      <c r="G142" s="209">
        <v>1</v>
      </c>
      <c r="H142" s="210">
        <v>1</v>
      </c>
      <c r="I142" s="210">
        <v>1</v>
      </c>
      <c r="J142" s="210">
        <v>0</v>
      </c>
      <c r="K142" s="210">
        <v>0</v>
      </c>
      <c r="L142" s="209">
        <v>1</v>
      </c>
      <c r="M142" s="210">
        <v>1</v>
      </c>
      <c r="N142" s="211">
        <v>1</v>
      </c>
      <c r="O142" s="209">
        <v>0</v>
      </c>
      <c r="P142" s="210">
        <v>1</v>
      </c>
      <c r="Q142" s="212">
        <v>1</v>
      </c>
      <c r="R142" s="214">
        <v>1</v>
      </c>
      <c r="S142" s="212">
        <v>1</v>
      </c>
      <c r="T142" s="215">
        <v>1</v>
      </c>
      <c r="U142" s="95" t="s">
        <v>1342</v>
      </c>
      <c r="V142" s="169" t="str">
        <f t="shared" si="12"/>
        <v/>
      </c>
      <c r="W142" s="169" t="str">
        <f t="shared" si="13"/>
        <v/>
      </c>
      <c r="X142" s="169" t="str">
        <f t="shared" si="14"/>
        <v>ü</v>
      </c>
      <c r="Y142" s="169" t="str">
        <f t="shared" si="15"/>
        <v/>
      </c>
    </row>
    <row r="143" spans="1:25" ht="21.75" customHeight="1">
      <c r="A143" s="167">
        <f t="shared" si="16"/>
        <v>136</v>
      </c>
      <c r="B143" s="206">
        <v>3</v>
      </c>
      <c r="C143" s="136"/>
      <c r="D143" s="122" t="s">
        <v>686</v>
      </c>
      <c r="E143" s="123">
        <v>514000</v>
      </c>
      <c r="F143" s="232" t="s">
        <v>1341</v>
      </c>
      <c r="G143" s="209">
        <v>1</v>
      </c>
      <c r="H143" s="210">
        <v>1</v>
      </c>
      <c r="I143" s="210">
        <v>1</v>
      </c>
      <c r="J143" s="210">
        <v>0</v>
      </c>
      <c r="K143" s="210">
        <v>0</v>
      </c>
      <c r="L143" s="209">
        <v>1</v>
      </c>
      <c r="M143" s="210">
        <v>1</v>
      </c>
      <c r="N143" s="211">
        <v>1</v>
      </c>
      <c r="O143" s="209">
        <v>0</v>
      </c>
      <c r="P143" s="210">
        <v>1</v>
      </c>
      <c r="Q143" s="212">
        <v>1</v>
      </c>
      <c r="R143" s="214">
        <v>1</v>
      </c>
      <c r="S143" s="212">
        <v>1</v>
      </c>
      <c r="T143" s="215">
        <v>1</v>
      </c>
      <c r="U143" s="95" t="s">
        <v>1342</v>
      </c>
      <c r="V143" s="169" t="str">
        <f t="shared" si="12"/>
        <v/>
      </c>
      <c r="W143" s="169" t="str">
        <f t="shared" si="13"/>
        <v/>
      </c>
      <c r="X143" s="169" t="str">
        <f t="shared" si="14"/>
        <v>ü</v>
      </c>
      <c r="Y143" s="169" t="str">
        <f t="shared" si="15"/>
        <v/>
      </c>
    </row>
    <row r="144" spans="1:25" ht="21.75" customHeight="1">
      <c r="A144" s="167">
        <f t="shared" si="16"/>
        <v>137</v>
      </c>
      <c r="B144" s="206">
        <v>3</v>
      </c>
      <c r="C144" s="136"/>
      <c r="D144" s="122" t="s">
        <v>687</v>
      </c>
      <c r="E144" s="123">
        <v>196000</v>
      </c>
      <c r="F144" s="208" t="s">
        <v>1341</v>
      </c>
      <c r="G144" s="209">
        <v>1</v>
      </c>
      <c r="H144" s="210">
        <v>1</v>
      </c>
      <c r="I144" s="210">
        <v>1</v>
      </c>
      <c r="J144" s="210">
        <v>0</v>
      </c>
      <c r="K144" s="210">
        <v>0</v>
      </c>
      <c r="L144" s="209">
        <v>1</v>
      </c>
      <c r="M144" s="210">
        <v>1</v>
      </c>
      <c r="N144" s="211">
        <v>1</v>
      </c>
      <c r="O144" s="209">
        <v>0</v>
      </c>
      <c r="P144" s="210">
        <v>1</v>
      </c>
      <c r="Q144" s="212">
        <v>1</v>
      </c>
      <c r="R144" s="214">
        <v>1</v>
      </c>
      <c r="S144" s="212">
        <v>1</v>
      </c>
      <c r="T144" s="215">
        <v>1</v>
      </c>
      <c r="U144" s="95" t="s">
        <v>1342</v>
      </c>
      <c r="V144" s="169" t="str">
        <f t="shared" si="12"/>
        <v/>
      </c>
      <c r="W144" s="169" t="str">
        <f t="shared" si="13"/>
        <v/>
      </c>
      <c r="X144" s="169" t="str">
        <f t="shared" si="14"/>
        <v>ü</v>
      </c>
      <c r="Y144" s="169" t="str">
        <f t="shared" si="15"/>
        <v/>
      </c>
    </row>
    <row r="145" spans="1:25" ht="21.75" customHeight="1">
      <c r="A145" s="167">
        <f t="shared" si="16"/>
        <v>138</v>
      </c>
      <c r="B145" s="206">
        <v>3</v>
      </c>
      <c r="C145" s="136"/>
      <c r="D145" s="122" t="s">
        <v>688</v>
      </c>
      <c r="E145" s="123">
        <v>490000</v>
      </c>
      <c r="F145" s="208" t="s">
        <v>1341</v>
      </c>
      <c r="G145" s="209">
        <v>1</v>
      </c>
      <c r="H145" s="210">
        <v>1</v>
      </c>
      <c r="I145" s="210">
        <v>1</v>
      </c>
      <c r="J145" s="210">
        <v>0</v>
      </c>
      <c r="K145" s="210">
        <v>0</v>
      </c>
      <c r="L145" s="209">
        <v>1</v>
      </c>
      <c r="M145" s="210">
        <v>1</v>
      </c>
      <c r="N145" s="211">
        <v>1</v>
      </c>
      <c r="O145" s="209">
        <v>0</v>
      </c>
      <c r="P145" s="210">
        <v>1</v>
      </c>
      <c r="Q145" s="212">
        <v>1</v>
      </c>
      <c r="R145" s="214">
        <v>1</v>
      </c>
      <c r="S145" s="212">
        <v>1</v>
      </c>
      <c r="T145" s="215">
        <v>1</v>
      </c>
      <c r="U145" s="95" t="s">
        <v>1342</v>
      </c>
      <c r="V145" s="169" t="str">
        <f t="shared" si="12"/>
        <v/>
      </c>
      <c r="W145" s="169" t="str">
        <f t="shared" si="13"/>
        <v/>
      </c>
      <c r="X145" s="169" t="str">
        <f t="shared" si="14"/>
        <v>ü</v>
      </c>
      <c r="Y145" s="169" t="str">
        <f t="shared" si="15"/>
        <v/>
      </c>
    </row>
    <row r="146" spans="1:25" ht="21.75" customHeight="1">
      <c r="A146" s="167">
        <f t="shared" si="16"/>
        <v>139</v>
      </c>
      <c r="B146" s="206">
        <v>3</v>
      </c>
      <c r="C146" s="136"/>
      <c r="D146" s="122" t="s">
        <v>689</v>
      </c>
      <c r="E146" s="123">
        <v>490000</v>
      </c>
      <c r="F146" s="208" t="s">
        <v>1341</v>
      </c>
      <c r="G146" s="209">
        <v>1</v>
      </c>
      <c r="H146" s="210">
        <v>1</v>
      </c>
      <c r="I146" s="210">
        <v>1</v>
      </c>
      <c r="J146" s="210">
        <v>0</v>
      </c>
      <c r="K146" s="210">
        <v>0</v>
      </c>
      <c r="L146" s="209">
        <v>1</v>
      </c>
      <c r="M146" s="210">
        <v>1</v>
      </c>
      <c r="N146" s="211">
        <v>1</v>
      </c>
      <c r="O146" s="209">
        <v>0</v>
      </c>
      <c r="P146" s="210">
        <v>1</v>
      </c>
      <c r="Q146" s="212">
        <v>1</v>
      </c>
      <c r="R146" s="214">
        <v>1</v>
      </c>
      <c r="S146" s="212">
        <v>1</v>
      </c>
      <c r="T146" s="215">
        <v>1</v>
      </c>
      <c r="U146" s="95" t="s">
        <v>1342</v>
      </c>
      <c r="V146" s="169" t="str">
        <f t="shared" si="12"/>
        <v/>
      </c>
      <c r="W146" s="169" t="str">
        <f t="shared" si="13"/>
        <v/>
      </c>
      <c r="X146" s="169" t="str">
        <f t="shared" si="14"/>
        <v>ü</v>
      </c>
      <c r="Y146" s="169" t="str">
        <f t="shared" si="15"/>
        <v/>
      </c>
    </row>
    <row r="147" spans="1:25" ht="21.75" customHeight="1">
      <c r="A147" s="167">
        <f t="shared" si="16"/>
        <v>140</v>
      </c>
      <c r="B147" s="206">
        <v>3</v>
      </c>
      <c r="C147" s="136"/>
      <c r="D147" s="125" t="s">
        <v>1281</v>
      </c>
      <c r="E147" s="126">
        <v>150000</v>
      </c>
      <c r="F147" s="232" t="s">
        <v>1249</v>
      </c>
      <c r="G147" s="233">
        <v>0</v>
      </c>
      <c r="H147" s="234">
        <v>0</v>
      </c>
      <c r="I147" s="234">
        <v>0</v>
      </c>
      <c r="J147" s="234">
        <v>0</v>
      </c>
      <c r="K147" s="235">
        <v>0</v>
      </c>
      <c r="L147" s="233">
        <v>1</v>
      </c>
      <c r="M147" s="234">
        <v>1</v>
      </c>
      <c r="N147" s="235">
        <v>0</v>
      </c>
      <c r="O147" s="233">
        <v>0</v>
      </c>
      <c r="P147" s="234">
        <v>1</v>
      </c>
      <c r="Q147" s="236">
        <v>1</v>
      </c>
      <c r="R147" s="237">
        <v>0</v>
      </c>
      <c r="S147" s="236">
        <v>0</v>
      </c>
      <c r="T147" s="235">
        <v>0</v>
      </c>
      <c r="U147" s="216" t="s">
        <v>1246</v>
      </c>
      <c r="V147" s="169" t="str">
        <f t="shared" si="12"/>
        <v/>
      </c>
      <c r="W147" s="169" t="str">
        <f t="shared" si="13"/>
        <v/>
      </c>
      <c r="X147" s="169" t="str">
        <f t="shared" si="14"/>
        <v/>
      </c>
      <c r="Y147" s="169" t="str">
        <f t="shared" si="15"/>
        <v>ü</v>
      </c>
    </row>
    <row r="148" spans="1:25" ht="28.5">
      <c r="A148" s="167">
        <f t="shared" si="16"/>
        <v>141</v>
      </c>
      <c r="B148" s="206">
        <v>3</v>
      </c>
      <c r="C148" s="136"/>
      <c r="D148" s="125" t="s">
        <v>1282</v>
      </c>
      <c r="E148" s="126">
        <v>175150</v>
      </c>
      <c r="F148" s="208" t="s">
        <v>1248</v>
      </c>
      <c r="G148" s="209">
        <v>1</v>
      </c>
      <c r="H148" s="210">
        <v>0</v>
      </c>
      <c r="I148" s="210">
        <v>0</v>
      </c>
      <c r="J148" s="210">
        <v>0</v>
      </c>
      <c r="K148" s="211">
        <v>0</v>
      </c>
      <c r="L148" s="209">
        <v>1</v>
      </c>
      <c r="M148" s="210">
        <v>1</v>
      </c>
      <c r="N148" s="211">
        <v>1</v>
      </c>
      <c r="O148" s="209">
        <v>0</v>
      </c>
      <c r="P148" s="210">
        <v>1</v>
      </c>
      <c r="Q148" s="211">
        <v>1</v>
      </c>
      <c r="R148" s="209">
        <v>1</v>
      </c>
      <c r="S148" s="212">
        <v>1</v>
      </c>
      <c r="T148" s="208">
        <v>0</v>
      </c>
      <c r="U148" s="213" t="s">
        <v>925</v>
      </c>
      <c r="V148" s="169" t="str">
        <f t="shared" si="12"/>
        <v/>
      </c>
      <c r="W148" s="169" t="str">
        <f t="shared" si="13"/>
        <v>ü</v>
      </c>
      <c r="X148" s="169" t="str">
        <f t="shared" si="14"/>
        <v/>
      </c>
      <c r="Y148" s="169" t="str">
        <f t="shared" si="15"/>
        <v/>
      </c>
    </row>
    <row r="149" spans="1:25" ht="21.75" customHeight="1">
      <c r="A149" s="167">
        <f t="shared" si="16"/>
        <v>142</v>
      </c>
      <c r="B149" s="206">
        <v>3</v>
      </c>
      <c r="C149" s="136"/>
      <c r="D149" s="125" t="s">
        <v>1283</v>
      </c>
      <c r="E149" s="126">
        <v>100000</v>
      </c>
      <c r="F149" s="208" t="s">
        <v>1248</v>
      </c>
      <c r="G149" s="209">
        <v>0</v>
      </c>
      <c r="H149" s="210">
        <v>1</v>
      </c>
      <c r="I149" s="210">
        <v>0</v>
      </c>
      <c r="J149" s="210">
        <v>0</v>
      </c>
      <c r="K149" s="211">
        <v>0</v>
      </c>
      <c r="L149" s="209">
        <v>1</v>
      </c>
      <c r="M149" s="210">
        <v>1</v>
      </c>
      <c r="N149" s="211">
        <v>0</v>
      </c>
      <c r="O149" s="209">
        <v>1</v>
      </c>
      <c r="P149" s="210">
        <v>1</v>
      </c>
      <c r="Q149" s="211">
        <v>1</v>
      </c>
      <c r="R149" s="209">
        <v>1</v>
      </c>
      <c r="S149" s="212">
        <v>1</v>
      </c>
      <c r="T149" s="208">
        <v>0</v>
      </c>
      <c r="U149" s="213" t="s">
        <v>2152</v>
      </c>
      <c r="V149" s="169" t="str">
        <f t="shared" si="12"/>
        <v/>
      </c>
      <c r="W149" s="169" t="str">
        <f t="shared" si="13"/>
        <v>ü</v>
      </c>
      <c r="X149" s="169" t="str">
        <f t="shared" si="14"/>
        <v/>
      </c>
      <c r="Y149" s="169" t="str">
        <f t="shared" si="15"/>
        <v/>
      </c>
    </row>
    <row r="150" spans="1:25" ht="21.75" customHeight="1">
      <c r="A150" s="167">
        <f t="shared" si="16"/>
        <v>143</v>
      </c>
      <c r="B150" s="206">
        <v>3</v>
      </c>
      <c r="C150" s="136"/>
      <c r="D150" s="125" t="s">
        <v>1284</v>
      </c>
      <c r="E150" s="129">
        <v>800000</v>
      </c>
      <c r="F150" s="208" t="s">
        <v>1248</v>
      </c>
      <c r="G150" s="209">
        <v>1</v>
      </c>
      <c r="H150" s="210">
        <v>1</v>
      </c>
      <c r="I150" s="210">
        <v>0</v>
      </c>
      <c r="J150" s="210">
        <v>0</v>
      </c>
      <c r="K150" s="211">
        <v>0</v>
      </c>
      <c r="L150" s="209">
        <v>1</v>
      </c>
      <c r="M150" s="210">
        <v>1</v>
      </c>
      <c r="N150" s="211">
        <v>1</v>
      </c>
      <c r="O150" s="209">
        <v>0</v>
      </c>
      <c r="P150" s="210">
        <v>1</v>
      </c>
      <c r="Q150" s="211">
        <v>1</v>
      </c>
      <c r="R150" s="209">
        <v>1</v>
      </c>
      <c r="S150" s="212">
        <v>1</v>
      </c>
      <c r="T150" s="208">
        <v>1</v>
      </c>
      <c r="U150" s="213" t="s">
        <v>2152</v>
      </c>
      <c r="V150" s="169" t="str">
        <f t="shared" si="12"/>
        <v/>
      </c>
      <c r="W150" s="169" t="str">
        <f t="shared" si="13"/>
        <v>ü</v>
      </c>
      <c r="X150" s="169" t="str">
        <f t="shared" si="14"/>
        <v/>
      </c>
      <c r="Y150" s="169" t="str">
        <f t="shared" si="15"/>
        <v/>
      </c>
    </row>
    <row r="151" spans="1:25" ht="21.75" customHeight="1">
      <c r="A151" s="167">
        <f t="shared" si="16"/>
        <v>144</v>
      </c>
      <c r="B151" s="206">
        <v>3</v>
      </c>
      <c r="C151" s="136"/>
      <c r="D151" s="125" t="s">
        <v>1285</v>
      </c>
      <c r="E151" s="126">
        <v>200000</v>
      </c>
      <c r="F151" s="208" t="s">
        <v>1248</v>
      </c>
      <c r="G151" s="209">
        <v>0</v>
      </c>
      <c r="H151" s="210">
        <v>1</v>
      </c>
      <c r="I151" s="210">
        <v>0</v>
      </c>
      <c r="J151" s="210">
        <v>0</v>
      </c>
      <c r="K151" s="211">
        <v>0</v>
      </c>
      <c r="L151" s="209">
        <v>1</v>
      </c>
      <c r="M151" s="210">
        <v>0</v>
      </c>
      <c r="N151" s="211">
        <v>0</v>
      </c>
      <c r="O151" s="209">
        <v>0</v>
      </c>
      <c r="P151" s="210">
        <v>1</v>
      </c>
      <c r="Q151" s="211">
        <v>1</v>
      </c>
      <c r="R151" s="209">
        <v>1</v>
      </c>
      <c r="S151" s="212">
        <v>1</v>
      </c>
      <c r="T151" s="208">
        <v>0</v>
      </c>
      <c r="U151" s="213" t="s">
        <v>2152</v>
      </c>
      <c r="V151" s="169" t="str">
        <f t="shared" si="12"/>
        <v/>
      </c>
      <c r="W151" s="169" t="str">
        <f t="shared" si="13"/>
        <v>ü</v>
      </c>
      <c r="X151" s="169" t="str">
        <f t="shared" si="14"/>
        <v/>
      </c>
      <c r="Y151" s="169" t="str">
        <f t="shared" si="15"/>
        <v/>
      </c>
    </row>
    <row r="152" spans="1:25" ht="28.5">
      <c r="A152" s="167">
        <f t="shared" si="16"/>
        <v>145</v>
      </c>
      <c r="B152" s="206">
        <v>3</v>
      </c>
      <c r="C152" s="136"/>
      <c r="D152" s="125" t="s">
        <v>1286</v>
      </c>
      <c r="E152" s="126">
        <v>210000</v>
      </c>
      <c r="F152" s="208" t="s">
        <v>1248</v>
      </c>
      <c r="G152" s="209">
        <v>0</v>
      </c>
      <c r="H152" s="210">
        <v>0</v>
      </c>
      <c r="I152" s="210">
        <v>0</v>
      </c>
      <c r="J152" s="210">
        <v>0</v>
      </c>
      <c r="K152" s="211">
        <v>0</v>
      </c>
      <c r="L152" s="209">
        <v>0</v>
      </c>
      <c r="M152" s="210">
        <v>0</v>
      </c>
      <c r="N152" s="211">
        <v>0</v>
      </c>
      <c r="O152" s="209">
        <v>0</v>
      </c>
      <c r="P152" s="210">
        <v>0</v>
      </c>
      <c r="Q152" s="211">
        <v>0</v>
      </c>
      <c r="R152" s="209">
        <v>1</v>
      </c>
      <c r="S152" s="212">
        <v>1</v>
      </c>
      <c r="T152" s="208">
        <v>0</v>
      </c>
      <c r="U152" s="213" t="s">
        <v>2152</v>
      </c>
      <c r="V152" s="169" t="str">
        <f t="shared" si="12"/>
        <v/>
      </c>
      <c r="W152" s="169" t="str">
        <f t="shared" si="13"/>
        <v>ü</v>
      </c>
      <c r="X152" s="169" t="str">
        <f t="shared" si="14"/>
        <v/>
      </c>
      <c r="Y152" s="169" t="str">
        <f t="shared" si="15"/>
        <v/>
      </c>
    </row>
    <row r="153" spans="1:25" ht="21.75" customHeight="1">
      <c r="A153" s="167">
        <f t="shared" si="16"/>
        <v>146</v>
      </c>
      <c r="B153" s="206">
        <v>3</v>
      </c>
      <c r="C153" s="136"/>
      <c r="D153" s="125" t="s">
        <v>1287</v>
      </c>
      <c r="E153" s="126">
        <v>100000</v>
      </c>
      <c r="F153" s="208" t="s">
        <v>1248</v>
      </c>
      <c r="G153" s="209">
        <v>0</v>
      </c>
      <c r="H153" s="210">
        <v>1</v>
      </c>
      <c r="I153" s="210">
        <v>0</v>
      </c>
      <c r="J153" s="210">
        <v>0</v>
      </c>
      <c r="K153" s="211">
        <v>0</v>
      </c>
      <c r="L153" s="209">
        <v>1</v>
      </c>
      <c r="M153" s="210">
        <v>0</v>
      </c>
      <c r="N153" s="211">
        <v>0</v>
      </c>
      <c r="O153" s="209">
        <v>0</v>
      </c>
      <c r="P153" s="210">
        <v>1</v>
      </c>
      <c r="Q153" s="211">
        <v>1</v>
      </c>
      <c r="R153" s="209">
        <v>1</v>
      </c>
      <c r="S153" s="212">
        <v>1</v>
      </c>
      <c r="T153" s="208">
        <v>0</v>
      </c>
      <c r="U153" s="213" t="s">
        <v>1288</v>
      </c>
      <c r="V153" s="169" t="str">
        <f t="shared" si="12"/>
        <v/>
      </c>
      <c r="W153" s="169" t="str">
        <f t="shared" si="13"/>
        <v>ü</v>
      </c>
      <c r="X153" s="169" t="str">
        <f t="shared" si="14"/>
        <v/>
      </c>
      <c r="Y153" s="169" t="str">
        <f t="shared" si="15"/>
        <v/>
      </c>
    </row>
    <row r="154" spans="1:25" ht="21.75" customHeight="1">
      <c r="A154" s="167">
        <f t="shared" si="16"/>
        <v>147</v>
      </c>
      <c r="B154" s="206">
        <v>3</v>
      </c>
      <c r="C154" s="136"/>
      <c r="D154" s="137" t="s">
        <v>1289</v>
      </c>
      <c r="E154" s="138">
        <v>65000</v>
      </c>
      <c r="F154" s="167" t="s">
        <v>1248</v>
      </c>
      <c r="G154" s="217">
        <v>0</v>
      </c>
      <c r="H154" s="218">
        <v>0</v>
      </c>
      <c r="I154" s="218">
        <v>0</v>
      </c>
      <c r="J154" s="218">
        <v>0</v>
      </c>
      <c r="K154" s="219">
        <v>0</v>
      </c>
      <c r="L154" s="217">
        <v>1</v>
      </c>
      <c r="M154" s="218">
        <v>1</v>
      </c>
      <c r="N154" s="219">
        <v>1</v>
      </c>
      <c r="O154" s="217">
        <v>0</v>
      </c>
      <c r="P154" s="218">
        <v>1</v>
      </c>
      <c r="Q154" s="219">
        <v>1</v>
      </c>
      <c r="R154" s="217">
        <v>1</v>
      </c>
      <c r="S154" s="220">
        <v>1</v>
      </c>
      <c r="T154" s="167">
        <v>0</v>
      </c>
      <c r="U154" s="230" t="s">
        <v>925</v>
      </c>
      <c r="V154" s="169" t="str">
        <f t="shared" si="12"/>
        <v/>
      </c>
      <c r="W154" s="169" t="str">
        <f t="shared" si="13"/>
        <v>ü</v>
      </c>
      <c r="X154" s="169" t="str">
        <f t="shared" si="14"/>
        <v/>
      </c>
      <c r="Y154" s="169" t="str">
        <f t="shared" si="15"/>
        <v/>
      </c>
    </row>
    <row r="155" spans="1:25" ht="21.75" customHeight="1">
      <c r="A155" s="167">
        <f t="shared" si="16"/>
        <v>148</v>
      </c>
      <c r="B155" s="206">
        <v>3</v>
      </c>
      <c r="C155" s="136"/>
      <c r="D155" s="131" t="s">
        <v>1290</v>
      </c>
      <c r="E155" s="129">
        <v>396000</v>
      </c>
      <c r="F155" s="208" t="s">
        <v>1249</v>
      </c>
      <c r="G155" s="209">
        <v>1</v>
      </c>
      <c r="H155" s="210">
        <v>0</v>
      </c>
      <c r="I155" s="210">
        <v>0</v>
      </c>
      <c r="J155" s="210">
        <v>0</v>
      </c>
      <c r="K155" s="211">
        <v>0</v>
      </c>
      <c r="L155" s="209">
        <v>1</v>
      </c>
      <c r="M155" s="210">
        <v>1</v>
      </c>
      <c r="N155" s="211">
        <v>0</v>
      </c>
      <c r="O155" s="209">
        <v>1</v>
      </c>
      <c r="P155" s="210">
        <v>1</v>
      </c>
      <c r="Q155" s="211">
        <v>1</v>
      </c>
      <c r="R155" s="209">
        <v>0</v>
      </c>
      <c r="S155" s="212">
        <v>0</v>
      </c>
      <c r="T155" s="208">
        <v>0</v>
      </c>
      <c r="U155" s="216" t="s">
        <v>1291</v>
      </c>
      <c r="V155" s="169" t="str">
        <f t="shared" si="12"/>
        <v/>
      </c>
      <c r="W155" s="169" t="str">
        <f t="shared" si="13"/>
        <v/>
      </c>
      <c r="X155" s="169" t="str">
        <f t="shared" si="14"/>
        <v/>
      </c>
      <c r="Y155" s="169" t="str">
        <f t="shared" si="15"/>
        <v>ü</v>
      </c>
    </row>
    <row r="156" spans="1:25" ht="21.75" customHeight="1">
      <c r="A156" s="167">
        <f t="shared" si="16"/>
        <v>149</v>
      </c>
      <c r="B156" s="206">
        <v>3</v>
      </c>
      <c r="C156" s="136"/>
      <c r="D156" s="125" t="s">
        <v>1292</v>
      </c>
      <c r="E156" s="129">
        <v>600000</v>
      </c>
      <c r="F156" s="208" t="s">
        <v>1249</v>
      </c>
      <c r="G156" s="209">
        <v>1</v>
      </c>
      <c r="H156" s="210">
        <v>0</v>
      </c>
      <c r="I156" s="210">
        <v>0</v>
      </c>
      <c r="J156" s="210">
        <v>0</v>
      </c>
      <c r="K156" s="211">
        <v>0</v>
      </c>
      <c r="L156" s="209">
        <v>1</v>
      </c>
      <c r="M156" s="210">
        <v>0</v>
      </c>
      <c r="N156" s="211">
        <v>0</v>
      </c>
      <c r="O156" s="209">
        <v>0</v>
      </c>
      <c r="P156" s="210">
        <v>0</v>
      </c>
      <c r="Q156" s="211">
        <v>1</v>
      </c>
      <c r="R156" s="209">
        <v>0</v>
      </c>
      <c r="S156" s="212">
        <v>0</v>
      </c>
      <c r="T156" s="208">
        <v>0</v>
      </c>
      <c r="U156" s="216" t="s">
        <v>1293</v>
      </c>
      <c r="V156" s="169" t="str">
        <f t="shared" si="12"/>
        <v/>
      </c>
      <c r="W156" s="169" t="str">
        <f t="shared" si="13"/>
        <v/>
      </c>
      <c r="X156" s="169" t="str">
        <f t="shared" si="14"/>
        <v/>
      </c>
      <c r="Y156" s="169" t="str">
        <f t="shared" si="15"/>
        <v>ü</v>
      </c>
    </row>
    <row r="157" spans="1:25" ht="21.75" customHeight="1">
      <c r="A157" s="167">
        <f t="shared" si="16"/>
        <v>150</v>
      </c>
      <c r="B157" s="206">
        <v>3</v>
      </c>
      <c r="C157" s="136"/>
      <c r="D157" s="125" t="s">
        <v>1294</v>
      </c>
      <c r="E157" s="126">
        <v>548500</v>
      </c>
      <c r="F157" s="208" t="s">
        <v>1248</v>
      </c>
      <c r="G157" s="209">
        <v>1</v>
      </c>
      <c r="H157" s="210">
        <v>1</v>
      </c>
      <c r="I157" s="210">
        <v>0</v>
      </c>
      <c r="J157" s="210">
        <v>0</v>
      </c>
      <c r="K157" s="211">
        <v>0</v>
      </c>
      <c r="L157" s="209">
        <v>1</v>
      </c>
      <c r="M157" s="210">
        <v>1</v>
      </c>
      <c r="N157" s="211">
        <v>1</v>
      </c>
      <c r="O157" s="209">
        <v>0</v>
      </c>
      <c r="P157" s="210">
        <v>1</v>
      </c>
      <c r="Q157" s="211">
        <v>1</v>
      </c>
      <c r="R157" s="209">
        <v>1</v>
      </c>
      <c r="S157" s="212">
        <v>1</v>
      </c>
      <c r="T157" s="208">
        <v>0</v>
      </c>
      <c r="U157" s="213" t="s">
        <v>2152</v>
      </c>
      <c r="V157" s="169" t="str">
        <f t="shared" si="12"/>
        <v/>
      </c>
      <c r="W157" s="169" t="str">
        <f t="shared" si="13"/>
        <v>ü</v>
      </c>
      <c r="X157" s="169" t="str">
        <f t="shared" si="14"/>
        <v/>
      </c>
      <c r="Y157" s="169" t="str">
        <f t="shared" si="15"/>
        <v/>
      </c>
    </row>
    <row r="158" spans="1:25" ht="21.75" customHeight="1">
      <c r="A158" s="167">
        <f t="shared" si="16"/>
        <v>151</v>
      </c>
      <c r="B158" s="206">
        <v>3</v>
      </c>
      <c r="C158" s="136"/>
      <c r="D158" s="125" t="s">
        <v>1295</v>
      </c>
      <c r="E158" s="126">
        <v>2000000</v>
      </c>
      <c r="F158" s="208" t="s">
        <v>1250</v>
      </c>
      <c r="G158" s="209">
        <v>1</v>
      </c>
      <c r="H158" s="210">
        <v>1</v>
      </c>
      <c r="I158" s="210">
        <v>0</v>
      </c>
      <c r="J158" s="210">
        <v>0</v>
      </c>
      <c r="K158" s="210">
        <v>0</v>
      </c>
      <c r="L158" s="209">
        <v>1</v>
      </c>
      <c r="M158" s="210">
        <v>1</v>
      </c>
      <c r="N158" s="211">
        <v>1</v>
      </c>
      <c r="O158" s="209">
        <v>0</v>
      </c>
      <c r="P158" s="210">
        <v>1</v>
      </c>
      <c r="Q158" s="212">
        <v>1</v>
      </c>
      <c r="R158" s="214">
        <v>1</v>
      </c>
      <c r="S158" s="212">
        <v>1</v>
      </c>
      <c r="T158" s="215">
        <v>1</v>
      </c>
      <c r="U158" s="95" t="s">
        <v>1296</v>
      </c>
      <c r="V158" s="169" t="str">
        <f t="shared" si="12"/>
        <v>ü</v>
      </c>
      <c r="W158" s="169" t="str">
        <f t="shared" si="13"/>
        <v/>
      </c>
      <c r="X158" s="169" t="str">
        <f t="shared" si="14"/>
        <v/>
      </c>
      <c r="Y158" s="169" t="str">
        <f t="shared" si="15"/>
        <v/>
      </c>
    </row>
    <row r="159" spans="1:25" ht="21.75" customHeight="1">
      <c r="A159" s="167">
        <f t="shared" si="16"/>
        <v>152</v>
      </c>
      <c r="B159" s="206">
        <v>3</v>
      </c>
      <c r="C159" s="136"/>
      <c r="D159" s="125" t="s">
        <v>1297</v>
      </c>
      <c r="E159" s="126">
        <v>150000</v>
      </c>
      <c r="F159" s="208" t="s">
        <v>1341</v>
      </c>
      <c r="G159" s="209">
        <v>1</v>
      </c>
      <c r="H159" s="210">
        <v>1</v>
      </c>
      <c r="I159" s="210">
        <v>1</v>
      </c>
      <c r="J159" s="210">
        <v>0</v>
      </c>
      <c r="K159" s="210">
        <v>0</v>
      </c>
      <c r="L159" s="209">
        <v>1</v>
      </c>
      <c r="M159" s="210">
        <v>1</v>
      </c>
      <c r="N159" s="211">
        <v>1</v>
      </c>
      <c r="O159" s="209">
        <v>0</v>
      </c>
      <c r="P159" s="210">
        <v>1</v>
      </c>
      <c r="Q159" s="212">
        <v>1</v>
      </c>
      <c r="R159" s="214">
        <v>1</v>
      </c>
      <c r="S159" s="212">
        <v>1</v>
      </c>
      <c r="T159" s="215">
        <v>1</v>
      </c>
      <c r="U159" s="95" t="s">
        <v>1342</v>
      </c>
      <c r="V159" s="169" t="str">
        <f t="shared" si="12"/>
        <v/>
      </c>
      <c r="W159" s="169" t="str">
        <f t="shared" si="13"/>
        <v/>
      </c>
      <c r="X159" s="169" t="str">
        <f t="shared" si="14"/>
        <v>ü</v>
      </c>
      <c r="Y159" s="169" t="str">
        <f t="shared" si="15"/>
        <v/>
      </c>
    </row>
    <row r="160" spans="1:25" ht="21.75" customHeight="1">
      <c r="A160" s="167">
        <f t="shared" si="16"/>
        <v>153</v>
      </c>
      <c r="B160" s="206">
        <v>3</v>
      </c>
      <c r="C160" s="136"/>
      <c r="D160" s="125" t="s">
        <v>1298</v>
      </c>
      <c r="E160" s="126">
        <v>50000</v>
      </c>
      <c r="F160" s="208" t="s">
        <v>1249</v>
      </c>
      <c r="G160" s="209">
        <v>0</v>
      </c>
      <c r="H160" s="210">
        <v>0</v>
      </c>
      <c r="I160" s="210">
        <v>0</v>
      </c>
      <c r="J160" s="210">
        <v>0</v>
      </c>
      <c r="K160" s="211">
        <v>0</v>
      </c>
      <c r="L160" s="209">
        <v>1</v>
      </c>
      <c r="M160" s="210">
        <v>1</v>
      </c>
      <c r="N160" s="211">
        <v>0</v>
      </c>
      <c r="O160" s="209">
        <v>0</v>
      </c>
      <c r="P160" s="210">
        <v>0</v>
      </c>
      <c r="Q160" s="211">
        <v>1</v>
      </c>
      <c r="R160" s="209">
        <v>0</v>
      </c>
      <c r="S160" s="212">
        <v>0</v>
      </c>
      <c r="T160" s="208">
        <v>0</v>
      </c>
      <c r="U160" s="216" t="s">
        <v>1299</v>
      </c>
      <c r="V160" s="169" t="str">
        <f t="shared" si="12"/>
        <v/>
      </c>
      <c r="W160" s="169" t="str">
        <f t="shared" si="13"/>
        <v/>
      </c>
      <c r="X160" s="169" t="str">
        <f t="shared" si="14"/>
        <v/>
      </c>
      <c r="Y160" s="169" t="str">
        <f t="shared" si="15"/>
        <v>ü</v>
      </c>
    </row>
    <row r="161" spans="1:25" ht="21.75" customHeight="1">
      <c r="A161" s="167">
        <f t="shared" si="16"/>
        <v>154</v>
      </c>
      <c r="B161" s="206">
        <v>3</v>
      </c>
      <c r="C161" s="136"/>
      <c r="D161" s="125" t="s">
        <v>1300</v>
      </c>
      <c r="E161" s="126">
        <v>350000</v>
      </c>
      <c r="F161" s="208" t="s">
        <v>1341</v>
      </c>
      <c r="G161" s="209">
        <v>1</v>
      </c>
      <c r="H161" s="210">
        <v>1</v>
      </c>
      <c r="I161" s="210">
        <v>0</v>
      </c>
      <c r="J161" s="210">
        <v>0</v>
      </c>
      <c r="K161" s="210">
        <v>0</v>
      </c>
      <c r="L161" s="209">
        <v>1</v>
      </c>
      <c r="M161" s="210">
        <v>1</v>
      </c>
      <c r="N161" s="211">
        <v>0</v>
      </c>
      <c r="O161" s="209">
        <v>0</v>
      </c>
      <c r="P161" s="210">
        <v>1</v>
      </c>
      <c r="Q161" s="212">
        <v>1</v>
      </c>
      <c r="R161" s="214">
        <v>0</v>
      </c>
      <c r="S161" s="212">
        <v>0</v>
      </c>
      <c r="T161" s="215">
        <v>0</v>
      </c>
      <c r="U161" s="95" t="s">
        <v>1342</v>
      </c>
      <c r="V161" s="169" t="str">
        <f t="shared" si="12"/>
        <v/>
      </c>
      <c r="W161" s="169" t="str">
        <f t="shared" si="13"/>
        <v/>
      </c>
      <c r="X161" s="169" t="str">
        <f t="shared" si="14"/>
        <v>ü</v>
      </c>
      <c r="Y161" s="169" t="str">
        <f t="shared" si="15"/>
        <v/>
      </c>
    </row>
    <row r="162" spans="1:25" ht="21.75" customHeight="1">
      <c r="A162" s="167">
        <f t="shared" si="16"/>
        <v>155</v>
      </c>
      <c r="B162" s="206">
        <v>3</v>
      </c>
      <c r="C162" s="136"/>
      <c r="D162" s="125" t="s">
        <v>1301</v>
      </c>
      <c r="E162" s="126">
        <v>1500000</v>
      </c>
      <c r="F162" s="208" t="s">
        <v>1249</v>
      </c>
      <c r="G162" s="209">
        <v>0</v>
      </c>
      <c r="H162" s="210">
        <v>0</v>
      </c>
      <c r="I162" s="210">
        <v>0</v>
      </c>
      <c r="J162" s="210">
        <v>0</v>
      </c>
      <c r="K162" s="211">
        <v>0</v>
      </c>
      <c r="L162" s="209">
        <v>1</v>
      </c>
      <c r="M162" s="210">
        <v>0</v>
      </c>
      <c r="N162" s="211">
        <v>0</v>
      </c>
      <c r="O162" s="209">
        <v>0</v>
      </c>
      <c r="P162" s="210">
        <v>0</v>
      </c>
      <c r="Q162" s="211">
        <v>1</v>
      </c>
      <c r="R162" s="209">
        <v>0</v>
      </c>
      <c r="S162" s="212">
        <v>0</v>
      </c>
      <c r="T162" s="208">
        <v>0</v>
      </c>
      <c r="U162" s="216" t="s">
        <v>863</v>
      </c>
      <c r="V162" s="169" t="str">
        <f t="shared" si="12"/>
        <v/>
      </c>
      <c r="W162" s="169" t="str">
        <f t="shared" si="13"/>
        <v/>
      </c>
      <c r="X162" s="169" t="str">
        <f t="shared" si="14"/>
        <v/>
      </c>
      <c r="Y162" s="169" t="str">
        <f t="shared" si="15"/>
        <v>ü</v>
      </c>
    </row>
    <row r="163" spans="1:25" ht="21.75" customHeight="1">
      <c r="A163" s="167">
        <f t="shared" si="16"/>
        <v>156</v>
      </c>
      <c r="B163" s="206">
        <v>3</v>
      </c>
      <c r="C163" s="136"/>
      <c r="D163" s="125" t="s">
        <v>1302</v>
      </c>
      <c r="E163" s="126">
        <v>1053875</v>
      </c>
      <c r="F163" s="208" t="s">
        <v>1249</v>
      </c>
      <c r="G163" s="209">
        <v>0</v>
      </c>
      <c r="H163" s="210">
        <v>0</v>
      </c>
      <c r="I163" s="210">
        <v>0</v>
      </c>
      <c r="J163" s="210">
        <v>0</v>
      </c>
      <c r="K163" s="211">
        <v>0</v>
      </c>
      <c r="L163" s="209">
        <v>1</v>
      </c>
      <c r="M163" s="210">
        <v>0</v>
      </c>
      <c r="N163" s="211">
        <v>0</v>
      </c>
      <c r="O163" s="209">
        <v>0</v>
      </c>
      <c r="P163" s="210">
        <v>1</v>
      </c>
      <c r="Q163" s="211">
        <v>0</v>
      </c>
      <c r="R163" s="209">
        <v>0</v>
      </c>
      <c r="S163" s="212">
        <v>0</v>
      </c>
      <c r="T163" s="208">
        <v>0</v>
      </c>
      <c r="U163" s="216" t="s">
        <v>1303</v>
      </c>
      <c r="V163" s="169" t="str">
        <f t="shared" si="12"/>
        <v/>
      </c>
      <c r="W163" s="169" t="str">
        <f t="shared" si="13"/>
        <v/>
      </c>
      <c r="X163" s="169" t="str">
        <f t="shared" si="14"/>
        <v/>
      </c>
      <c r="Y163" s="169" t="str">
        <f t="shared" si="15"/>
        <v>ü</v>
      </c>
    </row>
    <row r="164" spans="1:25" ht="21.75" customHeight="1">
      <c r="A164" s="167">
        <f t="shared" si="16"/>
        <v>157</v>
      </c>
      <c r="B164" s="206">
        <v>3</v>
      </c>
      <c r="C164" s="136"/>
      <c r="D164" s="125" t="s">
        <v>1304</v>
      </c>
      <c r="E164" s="126">
        <v>228000</v>
      </c>
      <c r="F164" s="208" t="s">
        <v>1249</v>
      </c>
      <c r="G164" s="209">
        <v>1</v>
      </c>
      <c r="H164" s="210">
        <v>0</v>
      </c>
      <c r="I164" s="210">
        <v>0</v>
      </c>
      <c r="J164" s="210">
        <v>0</v>
      </c>
      <c r="K164" s="211">
        <v>0</v>
      </c>
      <c r="L164" s="209">
        <v>1</v>
      </c>
      <c r="M164" s="210">
        <v>0</v>
      </c>
      <c r="N164" s="211">
        <v>0</v>
      </c>
      <c r="O164" s="209">
        <v>0</v>
      </c>
      <c r="P164" s="210">
        <v>1</v>
      </c>
      <c r="Q164" s="211">
        <v>1</v>
      </c>
      <c r="R164" s="209">
        <v>0</v>
      </c>
      <c r="S164" s="212">
        <v>0</v>
      </c>
      <c r="T164" s="208">
        <v>0</v>
      </c>
      <c r="U164" s="216" t="s">
        <v>1989</v>
      </c>
      <c r="V164" s="169" t="str">
        <f t="shared" si="12"/>
        <v/>
      </c>
      <c r="W164" s="169" t="str">
        <f t="shared" si="13"/>
        <v/>
      </c>
      <c r="X164" s="169" t="str">
        <f t="shared" si="14"/>
        <v/>
      </c>
      <c r="Y164" s="169" t="str">
        <f t="shared" si="15"/>
        <v>ü</v>
      </c>
    </row>
    <row r="165" spans="1:25" ht="21.75" customHeight="1">
      <c r="A165" s="167">
        <f t="shared" si="16"/>
        <v>158</v>
      </c>
      <c r="B165" s="206">
        <v>3</v>
      </c>
      <c r="C165" s="136"/>
      <c r="D165" s="122" t="s">
        <v>1305</v>
      </c>
      <c r="E165" s="123">
        <v>3600000</v>
      </c>
      <c r="F165" s="208" t="s">
        <v>1250</v>
      </c>
      <c r="G165" s="209">
        <v>1</v>
      </c>
      <c r="H165" s="210">
        <v>1</v>
      </c>
      <c r="I165" s="210">
        <v>0</v>
      </c>
      <c r="J165" s="210">
        <v>0</v>
      </c>
      <c r="K165" s="210">
        <v>0</v>
      </c>
      <c r="L165" s="209">
        <v>1</v>
      </c>
      <c r="M165" s="210">
        <v>1</v>
      </c>
      <c r="N165" s="211">
        <v>1</v>
      </c>
      <c r="O165" s="209">
        <v>0</v>
      </c>
      <c r="P165" s="210">
        <v>1</v>
      </c>
      <c r="Q165" s="212">
        <v>1</v>
      </c>
      <c r="R165" s="214">
        <v>1</v>
      </c>
      <c r="S165" s="212">
        <v>1</v>
      </c>
      <c r="T165" s="215">
        <v>1</v>
      </c>
      <c r="U165" s="95" t="s">
        <v>1150</v>
      </c>
      <c r="V165" s="169" t="str">
        <f t="shared" si="12"/>
        <v>ü</v>
      </c>
      <c r="W165" s="169" t="str">
        <f t="shared" si="13"/>
        <v/>
      </c>
      <c r="X165" s="169" t="str">
        <f t="shared" si="14"/>
        <v/>
      </c>
      <c r="Y165" s="169" t="str">
        <f t="shared" si="15"/>
        <v/>
      </c>
    </row>
    <row r="166" spans="1:25" ht="21.75" customHeight="1">
      <c r="A166" s="167">
        <f t="shared" si="16"/>
        <v>159</v>
      </c>
      <c r="B166" s="206">
        <v>3</v>
      </c>
      <c r="C166" s="136"/>
      <c r="D166" s="122" t="s">
        <v>1306</v>
      </c>
      <c r="E166" s="123">
        <v>1295000</v>
      </c>
      <c r="F166" s="208" t="s">
        <v>1249</v>
      </c>
      <c r="G166" s="209">
        <v>0</v>
      </c>
      <c r="H166" s="210">
        <v>0</v>
      </c>
      <c r="I166" s="210">
        <v>0</v>
      </c>
      <c r="J166" s="210">
        <v>0</v>
      </c>
      <c r="K166" s="211">
        <v>0</v>
      </c>
      <c r="L166" s="209">
        <v>1</v>
      </c>
      <c r="M166" s="210">
        <v>1</v>
      </c>
      <c r="N166" s="211">
        <v>0</v>
      </c>
      <c r="O166" s="209">
        <v>0</v>
      </c>
      <c r="P166" s="210">
        <v>1</v>
      </c>
      <c r="Q166" s="211">
        <v>1</v>
      </c>
      <c r="R166" s="209">
        <v>0</v>
      </c>
      <c r="S166" s="212">
        <v>0</v>
      </c>
      <c r="T166" s="208">
        <v>0</v>
      </c>
      <c r="U166" s="216" t="s">
        <v>1307</v>
      </c>
      <c r="V166" s="169" t="str">
        <f t="shared" si="12"/>
        <v/>
      </c>
      <c r="W166" s="169" t="str">
        <f t="shared" si="13"/>
        <v/>
      </c>
      <c r="X166" s="169" t="str">
        <f t="shared" si="14"/>
        <v/>
      </c>
      <c r="Y166" s="169" t="str">
        <f t="shared" si="15"/>
        <v>ü</v>
      </c>
    </row>
    <row r="167" spans="1:25" ht="21.75" customHeight="1">
      <c r="A167" s="167">
        <f t="shared" si="16"/>
        <v>160</v>
      </c>
      <c r="B167" s="206">
        <v>3</v>
      </c>
      <c r="C167" s="136"/>
      <c r="D167" s="122" t="s">
        <v>1308</v>
      </c>
      <c r="E167" s="123">
        <v>660000</v>
      </c>
      <c r="F167" s="208" t="s">
        <v>1249</v>
      </c>
      <c r="G167" s="209">
        <v>0</v>
      </c>
      <c r="H167" s="210">
        <v>0</v>
      </c>
      <c r="I167" s="210">
        <v>0</v>
      </c>
      <c r="J167" s="210">
        <v>0</v>
      </c>
      <c r="K167" s="211">
        <v>0</v>
      </c>
      <c r="L167" s="209">
        <v>1</v>
      </c>
      <c r="M167" s="210">
        <v>1</v>
      </c>
      <c r="N167" s="211">
        <v>0</v>
      </c>
      <c r="O167" s="209">
        <v>0</v>
      </c>
      <c r="P167" s="210">
        <v>1</v>
      </c>
      <c r="Q167" s="211">
        <v>1</v>
      </c>
      <c r="R167" s="209">
        <v>0</v>
      </c>
      <c r="S167" s="212">
        <v>0</v>
      </c>
      <c r="T167" s="208">
        <v>0</v>
      </c>
      <c r="U167" s="216" t="s">
        <v>1309</v>
      </c>
      <c r="V167" s="169" t="str">
        <f t="shared" si="12"/>
        <v/>
      </c>
      <c r="W167" s="169" t="str">
        <f t="shared" si="13"/>
        <v/>
      </c>
      <c r="X167" s="169" t="str">
        <f t="shared" si="14"/>
        <v/>
      </c>
      <c r="Y167" s="169" t="str">
        <f t="shared" si="15"/>
        <v>ü</v>
      </c>
    </row>
    <row r="168" spans="1:25" ht="21.75" customHeight="1">
      <c r="A168" s="167">
        <f t="shared" si="16"/>
        <v>161</v>
      </c>
      <c r="B168" s="206">
        <v>3</v>
      </c>
      <c r="C168" s="136"/>
      <c r="D168" s="122" t="s">
        <v>1310</v>
      </c>
      <c r="E168" s="123">
        <v>250000</v>
      </c>
      <c r="F168" s="208" t="s">
        <v>1249</v>
      </c>
      <c r="G168" s="209">
        <v>0</v>
      </c>
      <c r="H168" s="210">
        <v>0</v>
      </c>
      <c r="I168" s="210">
        <v>0</v>
      </c>
      <c r="J168" s="210">
        <v>0</v>
      </c>
      <c r="K168" s="211">
        <v>0</v>
      </c>
      <c r="L168" s="209">
        <v>1</v>
      </c>
      <c r="M168" s="210">
        <v>1</v>
      </c>
      <c r="N168" s="211">
        <v>0</v>
      </c>
      <c r="O168" s="209">
        <v>0</v>
      </c>
      <c r="P168" s="210">
        <v>1</v>
      </c>
      <c r="Q168" s="211">
        <v>1</v>
      </c>
      <c r="R168" s="209">
        <v>0</v>
      </c>
      <c r="S168" s="212">
        <v>0</v>
      </c>
      <c r="T168" s="208">
        <v>0</v>
      </c>
      <c r="U168" s="216" t="s">
        <v>1311</v>
      </c>
      <c r="V168" s="169" t="str">
        <f t="shared" si="12"/>
        <v/>
      </c>
      <c r="W168" s="169" t="str">
        <f t="shared" si="13"/>
        <v/>
      </c>
      <c r="X168" s="169" t="str">
        <f t="shared" si="14"/>
        <v/>
      </c>
      <c r="Y168" s="169" t="str">
        <f t="shared" si="15"/>
        <v>ü</v>
      </c>
    </row>
    <row r="169" spans="1:25" ht="21.75" customHeight="1">
      <c r="A169" s="167">
        <f t="shared" si="16"/>
        <v>162</v>
      </c>
      <c r="B169" s="206">
        <v>3</v>
      </c>
      <c r="C169" s="136"/>
      <c r="D169" s="119" t="s">
        <v>1312</v>
      </c>
      <c r="E169" s="128">
        <v>1200000</v>
      </c>
      <c r="F169" s="239" t="s">
        <v>1249</v>
      </c>
      <c r="G169" s="240">
        <v>0</v>
      </c>
      <c r="H169" s="241">
        <v>0</v>
      </c>
      <c r="I169" s="241">
        <v>0</v>
      </c>
      <c r="J169" s="241">
        <v>0</v>
      </c>
      <c r="K169" s="242">
        <v>0</v>
      </c>
      <c r="L169" s="240">
        <v>0</v>
      </c>
      <c r="M169" s="241">
        <v>0</v>
      </c>
      <c r="N169" s="242">
        <v>0</v>
      </c>
      <c r="O169" s="240">
        <v>0</v>
      </c>
      <c r="P169" s="241">
        <v>0</v>
      </c>
      <c r="Q169" s="242">
        <v>0</v>
      </c>
      <c r="R169" s="240">
        <v>0</v>
      </c>
      <c r="S169" s="243">
        <v>0</v>
      </c>
      <c r="T169" s="239">
        <v>0</v>
      </c>
      <c r="U169" s="139" t="s">
        <v>862</v>
      </c>
      <c r="V169" s="169" t="str">
        <f t="shared" si="12"/>
        <v/>
      </c>
      <c r="W169" s="169" t="str">
        <f t="shared" si="13"/>
        <v/>
      </c>
      <c r="X169" s="169" t="str">
        <f t="shared" si="14"/>
        <v/>
      </c>
      <c r="Y169" s="169" t="str">
        <f t="shared" si="15"/>
        <v>ü</v>
      </c>
    </row>
    <row r="170" spans="1:25" ht="21.75" customHeight="1">
      <c r="A170" s="167">
        <f t="shared" si="16"/>
        <v>163</v>
      </c>
      <c r="B170" s="206">
        <v>3</v>
      </c>
      <c r="C170" s="136"/>
      <c r="D170" s="111" t="s">
        <v>1313</v>
      </c>
      <c r="E170" s="114">
        <v>1380000</v>
      </c>
      <c r="F170" s="208" t="s">
        <v>1248</v>
      </c>
      <c r="G170" s="209">
        <v>0</v>
      </c>
      <c r="H170" s="210">
        <v>0</v>
      </c>
      <c r="I170" s="210">
        <v>0</v>
      </c>
      <c r="J170" s="210">
        <v>0</v>
      </c>
      <c r="K170" s="211">
        <v>0</v>
      </c>
      <c r="L170" s="209">
        <v>1</v>
      </c>
      <c r="M170" s="210">
        <v>1</v>
      </c>
      <c r="N170" s="211">
        <v>0</v>
      </c>
      <c r="O170" s="209">
        <v>0</v>
      </c>
      <c r="P170" s="210">
        <v>1</v>
      </c>
      <c r="Q170" s="211">
        <v>1</v>
      </c>
      <c r="R170" s="209">
        <v>1</v>
      </c>
      <c r="S170" s="212">
        <v>1</v>
      </c>
      <c r="T170" s="208">
        <v>0</v>
      </c>
      <c r="U170" s="213" t="s">
        <v>1314</v>
      </c>
      <c r="V170" s="169" t="str">
        <f t="shared" si="12"/>
        <v/>
      </c>
      <c r="W170" s="169" t="str">
        <f t="shared" si="13"/>
        <v>ü</v>
      </c>
      <c r="X170" s="169" t="str">
        <f t="shared" si="14"/>
        <v/>
      </c>
      <c r="Y170" s="169" t="str">
        <f t="shared" si="15"/>
        <v/>
      </c>
    </row>
    <row r="171" spans="1:25" ht="21.75" customHeight="1">
      <c r="A171" s="167">
        <f t="shared" si="16"/>
        <v>164</v>
      </c>
      <c r="B171" s="206">
        <v>3</v>
      </c>
      <c r="C171" s="136"/>
      <c r="D171" s="111" t="s">
        <v>1315</v>
      </c>
      <c r="E171" s="114">
        <v>100000</v>
      </c>
      <c r="F171" s="208" t="s">
        <v>1248</v>
      </c>
      <c r="G171" s="209">
        <v>0</v>
      </c>
      <c r="H171" s="210">
        <v>0</v>
      </c>
      <c r="I171" s="210">
        <v>0</v>
      </c>
      <c r="J171" s="210">
        <v>0</v>
      </c>
      <c r="K171" s="211">
        <v>0</v>
      </c>
      <c r="L171" s="209">
        <v>1</v>
      </c>
      <c r="M171" s="210">
        <v>1</v>
      </c>
      <c r="N171" s="211">
        <v>0</v>
      </c>
      <c r="O171" s="209">
        <v>0</v>
      </c>
      <c r="P171" s="210">
        <v>1</v>
      </c>
      <c r="Q171" s="211">
        <v>1</v>
      </c>
      <c r="R171" s="209">
        <v>1</v>
      </c>
      <c r="S171" s="212">
        <v>1</v>
      </c>
      <c r="T171" s="208">
        <v>0</v>
      </c>
      <c r="U171" s="213" t="s">
        <v>1316</v>
      </c>
      <c r="V171" s="169" t="str">
        <f t="shared" si="12"/>
        <v/>
      </c>
      <c r="W171" s="169" t="str">
        <f t="shared" si="13"/>
        <v>ü</v>
      </c>
      <c r="X171" s="169" t="str">
        <f t="shared" si="14"/>
        <v/>
      </c>
      <c r="Y171" s="169" t="str">
        <f t="shared" si="15"/>
        <v/>
      </c>
    </row>
    <row r="172" spans="1:25" ht="42.75">
      <c r="A172" s="167">
        <f t="shared" si="16"/>
        <v>165</v>
      </c>
      <c r="B172" s="140">
        <v>4</v>
      </c>
      <c r="C172" s="96" t="s">
        <v>1317</v>
      </c>
      <c r="D172" s="127" t="s">
        <v>1318</v>
      </c>
      <c r="E172" s="114">
        <v>2220000</v>
      </c>
      <c r="F172" s="208" t="s">
        <v>1249</v>
      </c>
      <c r="G172" s="209">
        <v>1</v>
      </c>
      <c r="H172" s="210">
        <v>0</v>
      </c>
      <c r="I172" s="210">
        <v>0</v>
      </c>
      <c r="J172" s="210">
        <v>0</v>
      </c>
      <c r="K172" s="211">
        <v>0</v>
      </c>
      <c r="L172" s="209">
        <v>1</v>
      </c>
      <c r="M172" s="210">
        <v>1</v>
      </c>
      <c r="N172" s="211">
        <v>1</v>
      </c>
      <c r="O172" s="209">
        <v>0</v>
      </c>
      <c r="P172" s="210">
        <v>1</v>
      </c>
      <c r="Q172" s="211">
        <v>1</v>
      </c>
      <c r="R172" s="209">
        <v>0</v>
      </c>
      <c r="S172" s="212">
        <v>0</v>
      </c>
      <c r="T172" s="208">
        <v>0</v>
      </c>
      <c r="U172" s="216" t="s">
        <v>1319</v>
      </c>
      <c r="V172" s="169" t="str">
        <f t="shared" si="12"/>
        <v/>
      </c>
      <c r="W172" s="169" t="str">
        <f t="shared" si="13"/>
        <v/>
      </c>
      <c r="X172" s="169" t="str">
        <f t="shared" si="14"/>
        <v/>
      </c>
      <c r="Y172" s="169" t="str">
        <f t="shared" si="15"/>
        <v>ü</v>
      </c>
    </row>
    <row r="173" spans="1:25" ht="21.75" customHeight="1">
      <c r="A173" s="167">
        <f t="shared" si="16"/>
        <v>166</v>
      </c>
      <c r="B173" s="140">
        <v>4</v>
      </c>
      <c r="C173" s="136"/>
      <c r="D173" s="141" t="s">
        <v>1320</v>
      </c>
      <c r="E173" s="126">
        <v>76600</v>
      </c>
      <c r="F173" s="208" t="s">
        <v>1249</v>
      </c>
      <c r="G173" s="209">
        <v>0</v>
      </c>
      <c r="H173" s="210">
        <v>0</v>
      </c>
      <c r="I173" s="210">
        <v>0</v>
      </c>
      <c r="J173" s="210">
        <v>0</v>
      </c>
      <c r="K173" s="211">
        <v>0</v>
      </c>
      <c r="L173" s="209">
        <v>1</v>
      </c>
      <c r="M173" s="210">
        <v>1</v>
      </c>
      <c r="N173" s="211">
        <v>0</v>
      </c>
      <c r="O173" s="209">
        <v>0</v>
      </c>
      <c r="P173" s="210">
        <v>1</v>
      </c>
      <c r="Q173" s="211">
        <v>1</v>
      </c>
      <c r="R173" s="209">
        <v>0</v>
      </c>
      <c r="S173" s="212">
        <v>0</v>
      </c>
      <c r="T173" s="208">
        <v>0</v>
      </c>
      <c r="U173" s="216" t="s">
        <v>1989</v>
      </c>
      <c r="V173" s="169" t="str">
        <f t="shared" si="12"/>
        <v/>
      </c>
      <c r="W173" s="169" t="str">
        <f t="shared" si="13"/>
        <v/>
      </c>
      <c r="X173" s="169" t="str">
        <f t="shared" si="14"/>
        <v/>
      </c>
      <c r="Y173" s="169" t="str">
        <f t="shared" si="15"/>
        <v>ü</v>
      </c>
    </row>
    <row r="174" spans="1:25" ht="21.75" customHeight="1">
      <c r="A174" s="167">
        <f t="shared" si="16"/>
        <v>167</v>
      </c>
      <c r="B174" s="140">
        <v>4</v>
      </c>
      <c r="C174" s="136"/>
      <c r="D174" s="125" t="s">
        <v>1321</v>
      </c>
      <c r="E174" s="126">
        <v>163000</v>
      </c>
      <c r="F174" s="208" t="s">
        <v>1249</v>
      </c>
      <c r="G174" s="209">
        <v>0</v>
      </c>
      <c r="H174" s="210">
        <v>0</v>
      </c>
      <c r="I174" s="210">
        <v>0</v>
      </c>
      <c r="J174" s="210">
        <v>0</v>
      </c>
      <c r="K174" s="211">
        <v>0</v>
      </c>
      <c r="L174" s="209">
        <v>0</v>
      </c>
      <c r="M174" s="210">
        <v>0</v>
      </c>
      <c r="N174" s="211">
        <v>0</v>
      </c>
      <c r="O174" s="209">
        <v>0</v>
      </c>
      <c r="P174" s="210">
        <v>1</v>
      </c>
      <c r="Q174" s="211">
        <v>1</v>
      </c>
      <c r="R174" s="209">
        <v>0</v>
      </c>
      <c r="S174" s="212">
        <v>0</v>
      </c>
      <c r="T174" s="208">
        <v>0</v>
      </c>
      <c r="U174" s="216" t="s">
        <v>1246</v>
      </c>
      <c r="V174" s="169" t="str">
        <f t="shared" si="12"/>
        <v/>
      </c>
      <c r="W174" s="169" t="str">
        <f t="shared" si="13"/>
        <v/>
      </c>
      <c r="X174" s="169" t="str">
        <f t="shared" si="14"/>
        <v/>
      </c>
      <c r="Y174" s="169" t="str">
        <f t="shared" si="15"/>
        <v>ü</v>
      </c>
    </row>
    <row r="175" spans="1:25" ht="21.75" customHeight="1">
      <c r="A175" s="167">
        <f t="shared" si="16"/>
        <v>168</v>
      </c>
      <c r="B175" s="140">
        <v>4</v>
      </c>
      <c r="C175" s="136"/>
      <c r="D175" s="142" t="s">
        <v>1322</v>
      </c>
      <c r="E175" s="126">
        <v>450000</v>
      </c>
      <c r="F175" s="208" t="s">
        <v>1249</v>
      </c>
      <c r="G175" s="209">
        <v>0</v>
      </c>
      <c r="H175" s="210">
        <v>0</v>
      </c>
      <c r="I175" s="210">
        <v>0</v>
      </c>
      <c r="J175" s="210">
        <v>0</v>
      </c>
      <c r="K175" s="211">
        <v>0</v>
      </c>
      <c r="L175" s="209">
        <v>1</v>
      </c>
      <c r="M175" s="210">
        <v>1</v>
      </c>
      <c r="N175" s="211">
        <v>0</v>
      </c>
      <c r="O175" s="209">
        <v>0</v>
      </c>
      <c r="P175" s="210">
        <v>1</v>
      </c>
      <c r="Q175" s="211">
        <v>1</v>
      </c>
      <c r="R175" s="209">
        <v>0</v>
      </c>
      <c r="S175" s="212">
        <v>0</v>
      </c>
      <c r="T175" s="208">
        <v>0</v>
      </c>
      <c r="U175" s="216" t="s">
        <v>1323</v>
      </c>
      <c r="V175" s="169" t="str">
        <f t="shared" si="12"/>
        <v/>
      </c>
      <c r="W175" s="169" t="str">
        <f t="shared" si="13"/>
        <v/>
      </c>
      <c r="X175" s="169" t="str">
        <f t="shared" si="14"/>
        <v/>
      </c>
      <c r="Y175" s="169" t="str">
        <f t="shared" si="15"/>
        <v>ü</v>
      </c>
    </row>
    <row r="176" spans="1:25" ht="21.75" customHeight="1">
      <c r="A176" s="167">
        <f t="shared" si="16"/>
        <v>169</v>
      </c>
      <c r="B176" s="140">
        <v>4</v>
      </c>
      <c r="C176" s="136"/>
      <c r="D176" s="125" t="s">
        <v>1324</v>
      </c>
      <c r="E176" s="126">
        <v>264400</v>
      </c>
      <c r="F176" s="208" t="s">
        <v>1249</v>
      </c>
      <c r="G176" s="209">
        <v>1</v>
      </c>
      <c r="H176" s="210">
        <v>0</v>
      </c>
      <c r="I176" s="210">
        <v>0</v>
      </c>
      <c r="J176" s="210">
        <v>0</v>
      </c>
      <c r="K176" s="211">
        <v>0</v>
      </c>
      <c r="L176" s="209">
        <v>1</v>
      </c>
      <c r="M176" s="210">
        <v>1</v>
      </c>
      <c r="N176" s="211">
        <v>0</v>
      </c>
      <c r="O176" s="209">
        <v>0</v>
      </c>
      <c r="P176" s="210">
        <v>1</v>
      </c>
      <c r="Q176" s="211">
        <v>1</v>
      </c>
      <c r="R176" s="209">
        <v>0</v>
      </c>
      <c r="S176" s="212">
        <v>0</v>
      </c>
      <c r="T176" s="208">
        <v>0</v>
      </c>
      <c r="U176" s="216" t="s">
        <v>1246</v>
      </c>
      <c r="V176" s="169" t="str">
        <f t="shared" si="12"/>
        <v/>
      </c>
      <c r="W176" s="169" t="str">
        <f t="shared" si="13"/>
        <v/>
      </c>
      <c r="X176" s="169" t="str">
        <f t="shared" si="14"/>
        <v/>
      </c>
      <c r="Y176" s="169" t="str">
        <f t="shared" si="15"/>
        <v>ü</v>
      </c>
    </row>
    <row r="177" spans="1:25" ht="28.5">
      <c r="A177" s="167">
        <f t="shared" si="16"/>
        <v>170</v>
      </c>
      <c r="B177" s="140">
        <v>4</v>
      </c>
      <c r="C177" s="136"/>
      <c r="D177" s="125" t="s">
        <v>1325</v>
      </c>
      <c r="E177" s="126">
        <v>90000</v>
      </c>
      <c r="F177" s="208" t="s">
        <v>1248</v>
      </c>
      <c r="G177" s="209">
        <v>0</v>
      </c>
      <c r="H177" s="210">
        <v>1</v>
      </c>
      <c r="I177" s="210">
        <v>0</v>
      </c>
      <c r="J177" s="210">
        <v>0</v>
      </c>
      <c r="K177" s="211">
        <v>0</v>
      </c>
      <c r="L177" s="209">
        <v>1</v>
      </c>
      <c r="M177" s="210">
        <v>0</v>
      </c>
      <c r="N177" s="211">
        <v>0</v>
      </c>
      <c r="O177" s="209">
        <v>0</v>
      </c>
      <c r="P177" s="210">
        <v>1</v>
      </c>
      <c r="Q177" s="211">
        <v>1</v>
      </c>
      <c r="R177" s="209">
        <v>1</v>
      </c>
      <c r="S177" s="212">
        <v>1</v>
      </c>
      <c r="T177" s="208">
        <v>0</v>
      </c>
      <c r="U177" s="213" t="s">
        <v>925</v>
      </c>
      <c r="V177" s="169" t="str">
        <f t="shared" si="12"/>
        <v/>
      </c>
      <c r="W177" s="169" t="str">
        <f t="shared" si="13"/>
        <v>ü</v>
      </c>
      <c r="X177" s="169" t="str">
        <f t="shared" si="14"/>
        <v/>
      </c>
      <c r="Y177" s="169" t="str">
        <f t="shared" si="15"/>
        <v/>
      </c>
    </row>
    <row r="178" spans="1:25" ht="21.75" customHeight="1">
      <c r="A178" s="167">
        <f t="shared" si="16"/>
        <v>171</v>
      </c>
      <c r="B178" s="140">
        <v>4</v>
      </c>
      <c r="C178" s="136"/>
      <c r="D178" s="125" t="s">
        <v>1326</v>
      </c>
      <c r="E178" s="126">
        <v>300000</v>
      </c>
      <c r="F178" s="208" t="s">
        <v>1248</v>
      </c>
      <c r="G178" s="209">
        <v>0</v>
      </c>
      <c r="H178" s="210">
        <v>1</v>
      </c>
      <c r="I178" s="210">
        <v>0</v>
      </c>
      <c r="J178" s="210">
        <v>0</v>
      </c>
      <c r="K178" s="211">
        <v>0</v>
      </c>
      <c r="L178" s="209">
        <v>1</v>
      </c>
      <c r="M178" s="210">
        <v>0</v>
      </c>
      <c r="N178" s="211">
        <v>0</v>
      </c>
      <c r="O178" s="209">
        <v>0</v>
      </c>
      <c r="P178" s="210">
        <v>1</v>
      </c>
      <c r="Q178" s="211">
        <v>1</v>
      </c>
      <c r="R178" s="209">
        <v>1</v>
      </c>
      <c r="S178" s="212">
        <v>1</v>
      </c>
      <c r="T178" s="208">
        <v>0</v>
      </c>
      <c r="U178" s="213" t="s">
        <v>925</v>
      </c>
      <c r="V178" s="169" t="str">
        <f t="shared" si="12"/>
        <v/>
      </c>
      <c r="W178" s="169" t="str">
        <f t="shared" si="13"/>
        <v>ü</v>
      </c>
      <c r="X178" s="169" t="str">
        <f t="shared" si="14"/>
        <v/>
      </c>
      <c r="Y178" s="169" t="str">
        <f t="shared" si="15"/>
        <v/>
      </c>
    </row>
    <row r="179" spans="1:25" ht="21.75" customHeight="1">
      <c r="A179" s="167">
        <f t="shared" si="16"/>
        <v>172</v>
      </c>
      <c r="B179" s="140">
        <v>4</v>
      </c>
      <c r="C179" s="136"/>
      <c r="D179" s="125" t="s">
        <v>1327</v>
      </c>
      <c r="E179" s="126">
        <v>15000</v>
      </c>
      <c r="F179" s="208" t="s">
        <v>1248</v>
      </c>
      <c r="G179" s="209">
        <v>0</v>
      </c>
      <c r="H179" s="210">
        <v>0</v>
      </c>
      <c r="I179" s="210">
        <v>0</v>
      </c>
      <c r="J179" s="210">
        <v>0</v>
      </c>
      <c r="K179" s="211">
        <v>0</v>
      </c>
      <c r="L179" s="209">
        <v>1</v>
      </c>
      <c r="M179" s="210">
        <v>0</v>
      </c>
      <c r="N179" s="211">
        <v>0</v>
      </c>
      <c r="O179" s="209">
        <v>0</v>
      </c>
      <c r="P179" s="210">
        <v>1</v>
      </c>
      <c r="Q179" s="211">
        <v>1</v>
      </c>
      <c r="R179" s="233">
        <v>0</v>
      </c>
      <c r="S179" s="236">
        <v>0</v>
      </c>
      <c r="T179" s="232">
        <v>0</v>
      </c>
      <c r="U179" s="252" t="s">
        <v>2152</v>
      </c>
      <c r="V179" s="169" t="str">
        <f t="shared" si="12"/>
        <v/>
      </c>
      <c r="W179" s="169" t="str">
        <f t="shared" si="13"/>
        <v>ü</v>
      </c>
      <c r="X179" s="169" t="str">
        <f t="shared" si="14"/>
        <v/>
      </c>
      <c r="Y179" s="169" t="str">
        <f t="shared" si="15"/>
        <v/>
      </c>
    </row>
    <row r="180" spans="1:25" ht="21.75" customHeight="1">
      <c r="A180" s="167">
        <f t="shared" si="16"/>
        <v>173</v>
      </c>
      <c r="B180" s="140">
        <v>4</v>
      </c>
      <c r="C180" s="136"/>
      <c r="D180" s="122" t="s">
        <v>1328</v>
      </c>
      <c r="E180" s="123">
        <v>500000</v>
      </c>
      <c r="F180" s="208" t="s">
        <v>1249</v>
      </c>
      <c r="G180" s="209">
        <v>0</v>
      </c>
      <c r="H180" s="210">
        <v>0</v>
      </c>
      <c r="I180" s="210">
        <v>0</v>
      </c>
      <c r="J180" s="210">
        <v>0</v>
      </c>
      <c r="K180" s="211">
        <v>0</v>
      </c>
      <c r="L180" s="209">
        <v>1</v>
      </c>
      <c r="M180" s="210">
        <v>1</v>
      </c>
      <c r="N180" s="211">
        <v>0</v>
      </c>
      <c r="O180" s="209">
        <v>0</v>
      </c>
      <c r="P180" s="210">
        <v>1</v>
      </c>
      <c r="Q180" s="211">
        <v>1</v>
      </c>
      <c r="R180" s="209">
        <v>0</v>
      </c>
      <c r="S180" s="212">
        <v>0</v>
      </c>
      <c r="T180" s="208">
        <v>0</v>
      </c>
      <c r="U180" s="216" t="s">
        <v>1989</v>
      </c>
      <c r="V180" s="169" t="str">
        <f t="shared" si="12"/>
        <v/>
      </c>
      <c r="W180" s="169" t="str">
        <f t="shared" si="13"/>
        <v/>
      </c>
      <c r="X180" s="169" t="str">
        <f t="shared" si="14"/>
        <v/>
      </c>
      <c r="Y180" s="169" t="str">
        <f t="shared" si="15"/>
        <v>ü</v>
      </c>
    </row>
    <row r="181" spans="1:25" ht="21.75" customHeight="1">
      <c r="A181" s="167">
        <f t="shared" si="16"/>
        <v>174</v>
      </c>
      <c r="B181" s="140">
        <v>4</v>
      </c>
      <c r="C181" s="136"/>
      <c r="D181" s="125" t="s">
        <v>1329</v>
      </c>
      <c r="E181" s="126">
        <v>300000</v>
      </c>
      <c r="F181" s="208" t="s">
        <v>1249</v>
      </c>
      <c r="G181" s="209">
        <v>1</v>
      </c>
      <c r="H181" s="210">
        <v>0</v>
      </c>
      <c r="I181" s="210">
        <v>0</v>
      </c>
      <c r="J181" s="210">
        <v>0</v>
      </c>
      <c r="K181" s="211">
        <v>0</v>
      </c>
      <c r="L181" s="209">
        <v>1</v>
      </c>
      <c r="M181" s="210">
        <v>1</v>
      </c>
      <c r="N181" s="211">
        <v>0</v>
      </c>
      <c r="O181" s="209">
        <v>0</v>
      </c>
      <c r="P181" s="210">
        <v>1</v>
      </c>
      <c r="Q181" s="211">
        <v>1</v>
      </c>
      <c r="R181" s="209">
        <v>0</v>
      </c>
      <c r="S181" s="212">
        <v>0</v>
      </c>
      <c r="T181" s="208">
        <v>0</v>
      </c>
      <c r="U181" s="216" t="s">
        <v>1246</v>
      </c>
      <c r="V181" s="169" t="str">
        <f t="shared" si="12"/>
        <v/>
      </c>
      <c r="W181" s="169" t="str">
        <f t="shared" si="13"/>
        <v/>
      </c>
      <c r="X181" s="169" t="str">
        <f t="shared" si="14"/>
        <v/>
      </c>
      <c r="Y181" s="169" t="str">
        <f t="shared" si="15"/>
        <v>ü</v>
      </c>
    </row>
    <row r="182" spans="1:25" ht="21.75" customHeight="1">
      <c r="A182" s="167">
        <f t="shared" si="16"/>
        <v>175</v>
      </c>
      <c r="B182" s="140">
        <v>4</v>
      </c>
      <c r="C182" s="136"/>
      <c r="D182" s="125" t="s">
        <v>1330</v>
      </c>
      <c r="E182" s="126">
        <v>1500000</v>
      </c>
      <c r="F182" s="208" t="s">
        <v>1249</v>
      </c>
      <c r="G182" s="209">
        <v>1</v>
      </c>
      <c r="H182" s="210">
        <v>0</v>
      </c>
      <c r="I182" s="210">
        <v>0</v>
      </c>
      <c r="J182" s="210">
        <v>0</v>
      </c>
      <c r="K182" s="211">
        <v>0</v>
      </c>
      <c r="L182" s="209">
        <v>1</v>
      </c>
      <c r="M182" s="210">
        <v>1</v>
      </c>
      <c r="N182" s="211">
        <v>0</v>
      </c>
      <c r="O182" s="209">
        <v>0</v>
      </c>
      <c r="P182" s="210">
        <v>1</v>
      </c>
      <c r="Q182" s="211">
        <v>1</v>
      </c>
      <c r="R182" s="209">
        <v>0</v>
      </c>
      <c r="S182" s="212">
        <v>0</v>
      </c>
      <c r="T182" s="208">
        <v>0</v>
      </c>
      <c r="U182" s="216" t="s">
        <v>1331</v>
      </c>
      <c r="V182" s="169" t="str">
        <f t="shared" si="12"/>
        <v/>
      </c>
      <c r="W182" s="169" t="str">
        <f t="shared" si="13"/>
        <v/>
      </c>
      <c r="X182" s="169" t="str">
        <f t="shared" si="14"/>
        <v/>
      </c>
      <c r="Y182" s="169" t="str">
        <f t="shared" si="15"/>
        <v>ü</v>
      </c>
    </row>
    <row r="183" spans="1:25" ht="21.75" customHeight="1">
      <c r="A183" s="167">
        <f t="shared" si="16"/>
        <v>176</v>
      </c>
      <c r="B183" s="140">
        <v>4</v>
      </c>
      <c r="C183" s="136"/>
      <c r="D183" s="127" t="s">
        <v>1332</v>
      </c>
      <c r="E183" s="114">
        <v>100000</v>
      </c>
      <c r="F183" s="208" t="s">
        <v>1249</v>
      </c>
      <c r="G183" s="209">
        <v>0</v>
      </c>
      <c r="H183" s="210">
        <v>0</v>
      </c>
      <c r="I183" s="210">
        <v>0</v>
      </c>
      <c r="J183" s="210">
        <v>0</v>
      </c>
      <c r="K183" s="211">
        <v>0</v>
      </c>
      <c r="L183" s="209">
        <v>1</v>
      </c>
      <c r="M183" s="210">
        <v>1</v>
      </c>
      <c r="N183" s="211">
        <v>1</v>
      </c>
      <c r="O183" s="209">
        <v>0</v>
      </c>
      <c r="P183" s="210">
        <v>1</v>
      </c>
      <c r="Q183" s="211">
        <v>1</v>
      </c>
      <c r="R183" s="209">
        <v>0</v>
      </c>
      <c r="S183" s="212">
        <v>0</v>
      </c>
      <c r="T183" s="208">
        <v>0</v>
      </c>
      <c r="U183" s="216" t="s">
        <v>1989</v>
      </c>
      <c r="V183" s="169" t="str">
        <f t="shared" si="12"/>
        <v/>
      </c>
      <c r="W183" s="169" t="str">
        <f t="shared" si="13"/>
        <v/>
      </c>
      <c r="X183" s="169" t="str">
        <f t="shared" si="14"/>
        <v/>
      </c>
      <c r="Y183" s="169" t="str">
        <f t="shared" si="15"/>
        <v>ü</v>
      </c>
    </row>
    <row r="184" spans="1:25" ht="21.75" customHeight="1">
      <c r="A184" s="167">
        <f t="shared" si="16"/>
        <v>177</v>
      </c>
      <c r="B184" s="140">
        <v>4</v>
      </c>
      <c r="C184" s="136"/>
      <c r="D184" s="127" t="s">
        <v>1333</v>
      </c>
      <c r="E184" s="114">
        <v>270600</v>
      </c>
      <c r="F184" s="208" t="s">
        <v>1249</v>
      </c>
      <c r="G184" s="209">
        <v>1</v>
      </c>
      <c r="H184" s="210">
        <v>0</v>
      </c>
      <c r="I184" s="210">
        <v>0</v>
      </c>
      <c r="J184" s="210">
        <v>0</v>
      </c>
      <c r="K184" s="211">
        <v>0</v>
      </c>
      <c r="L184" s="209">
        <v>1</v>
      </c>
      <c r="M184" s="210">
        <v>1</v>
      </c>
      <c r="N184" s="211">
        <v>0</v>
      </c>
      <c r="O184" s="209">
        <v>0</v>
      </c>
      <c r="P184" s="210">
        <v>1</v>
      </c>
      <c r="Q184" s="211">
        <v>1</v>
      </c>
      <c r="R184" s="209">
        <v>1</v>
      </c>
      <c r="S184" s="212">
        <v>1</v>
      </c>
      <c r="T184" s="208">
        <v>0</v>
      </c>
      <c r="U184" s="216" t="s">
        <v>1334</v>
      </c>
      <c r="V184" s="169" t="str">
        <f t="shared" si="12"/>
        <v/>
      </c>
      <c r="W184" s="169" t="str">
        <f t="shared" si="13"/>
        <v/>
      </c>
      <c r="X184" s="169" t="str">
        <f t="shared" si="14"/>
        <v/>
      </c>
      <c r="Y184" s="169" t="str">
        <f t="shared" si="15"/>
        <v>ü</v>
      </c>
    </row>
    <row r="185" spans="1:25" ht="21.75" customHeight="1">
      <c r="A185" s="167">
        <f t="shared" si="16"/>
        <v>178</v>
      </c>
      <c r="B185" s="140">
        <v>4</v>
      </c>
      <c r="C185" s="136"/>
      <c r="D185" s="127" t="s">
        <v>1335</v>
      </c>
      <c r="E185" s="114">
        <v>378000</v>
      </c>
      <c r="F185" s="208" t="s">
        <v>1249</v>
      </c>
      <c r="G185" s="209">
        <v>0</v>
      </c>
      <c r="H185" s="210">
        <v>0</v>
      </c>
      <c r="I185" s="210">
        <v>0</v>
      </c>
      <c r="J185" s="210">
        <v>0</v>
      </c>
      <c r="K185" s="211">
        <v>0</v>
      </c>
      <c r="L185" s="209">
        <v>1</v>
      </c>
      <c r="M185" s="210">
        <v>0</v>
      </c>
      <c r="N185" s="211">
        <v>0</v>
      </c>
      <c r="O185" s="209">
        <v>0</v>
      </c>
      <c r="P185" s="210">
        <v>1</v>
      </c>
      <c r="Q185" s="211">
        <v>1</v>
      </c>
      <c r="R185" s="209">
        <v>0</v>
      </c>
      <c r="S185" s="212">
        <v>0</v>
      </c>
      <c r="T185" s="208">
        <v>0</v>
      </c>
      <c r="U185" s="216" t="s">
        <v>1336</v>
      </c>
      <c r="V185" s="169" t="str">
        <f t="shared" si="12"/>
        <v/>
      </c>
      <c r="W185" s="169" t="str">
        <f t="shared" si="13"/>
        <v/>
      </c>
      <c r="X185" s="169" t="str">
        <f t="shared" si="14"/>
        <v/>
      </c>
      <c r="Y185" s="169" t="str">
        <f t="shared" si="15"/>
        <v>ü</v>
      </c>
    </row>
    <row r="186" spans="1:25" ht="21.75" customHeight="1">
      <c r="A186" s="167">
        <f t="shared" si="16"/>
        <v>179</v>
      </c>
      <c r="B186" s="140">
        <v>4</v>
      </c>
      <c r="C186" s="136"/>
      <c r="D186" s="125" t="s">
        <v>1668</v>
      </c>
      <c r="E186" s="126">
        <v>1000000</v>
      </c>
      <c r="F186" s="208" t="s">
        <v>1248</v>
      </c>
      <c r="G186" s="209">
        <v>1</v>
      </c>
      <c r="H186" s="210">
        <v>0</v>
      </c>
      <c r="I186" s="210">
        <v>0</v>
      </c>
      <c r="J186" s="210">
        <v>0</v>
      </c>
      <c r="K186" s="211">
        <v>0</v>
      </c>
      <c r="L186" s="209">
        <v>1</v>
      </c>
      <c r="M186" s="210">
        <v>0</v>
      </c>
      <c r="N186" s="211">
        <v>0</v>
      </c>
      <c r="O186" s="209">
        <v>0</v>
      </c>
      <c r="P186" s="210">
        <v>1</v>
      </c>
      <c r="Q186" s="211">
        <v>1</v>
      </c>
      <c r="R186" s="209">
        <v>0</v>
      </c>
      <c r="S186" s="212">
        <v>0</v>
      </c>
      <c r="T186" s="208">
        <v>0</v>
      </c>
      <c r="U186" s="213" t="s">
        <v>2152</v>
      </c>
      <c r="V186" s="169" t="str">
        <f t="shared" si="12"/>
        <v/>
      </c>
      <c r="W186" s="169" t="str">
        <f t="shared" si="13"/>
        <v>ü</v>
      </c>
      <c r="X186" s="169" t="str">
        <f t="shared" si="14"/>
        <v/>
      </c>
      <c r="Y186" s="169" t="str">
        <f t="shared" si="15"/>
        <v/>
      </c>
    </row>
    <row r="187" spans="1:25" ht="21.75" customHeight="1">
      <c r="A187" s="167">
        <f t="shared" si="16"/>
        <v>180</v>
      </c>
      <c r="B187" s="140">
        <v>4</v>
      </c>
      <c r="C187" s="136"/>
      <c r="D187" s="125" t="s">
        <v>1669</v>
      </c>
      <c r="E187" s="126">
        <v>1000000</v>
      </c>
      <c r="F187" s="208" t="s">
        <v>1249</v>
      </c>
      <c r="G187" s="209">
        <v>1</v>
      </c>
      <c r="H187" s="210">
        <v>0</v>
      </c>
      <c r="I187" s="210">
        <v>0</v>
      </c>
      <c r="J187" s="210">
        <v>0</v>
      </c>
      <c r="K187" s="211">
        <v>0</v>
      </c>
      <c r="L187" s="209">
        <v>1</v>
      </c>
      <c r="M187" s="210">
        <v>1</v>
      </c>
      <c r="N187" s="211">
        <v>0</v>
      </c>
      <c r="O187" s="209">
        <v>0</v>
      </c>
      <c r="P187" s="210">
        <v>1</v>
      </c>
      <c r="Q187" s="211">
        <v>1</v>
      </c>
      <c r="R187" s="209">
        <v>0</v>
      </c>
      <c r="S187" s="212">
        <v>0</v>
      </c>
      <c r="T187" s="208">
        <v>0</v>
      </c>
      <c r="U187" s="216" t="s">
        <v>1246</v>
      </c>
      <c r="V187" s="169" t="str">
        <f t="shared" si="12"/>
        <v/>
      </c>
      <c r="W187" s="169" t="str">
        <f t="shared" si="13"/>
        <v/>
      </c>
      <c r="X187" s="169" t="str">
        <f t="shared" si="14"/>
        <v/>
      </c>
      <c r="Y187" s="169" t="str">
        <f t="shared" si="15"/>
        <v>ü</v>
      </c>
    </row>
    <row r="188" spans="1:25" ht="21.75" customHeight="1">
      <c r="A188" s="167">
        <f t="shared" si="16"/>
        <v>181</v>
      </c>
      <c r="B188" s="140">
        <v>4</v>
      </c>
      <c r="C188" s="136"/>
      <c r="D188" s="122" t="s">
        <v>1670</v>
      </c>
      <c r="E188" s="123">
        <v>3320000</v>
      </c>
      <c r="F188" s="208" t="s">
        <v>1249</v>
      </c>
      <c r="G188" s="209">
        <v>1</v>
      </c>
      <c r="H188" s="210">
        <v>0</v>
      </c>
      <c r="I188" s="210">
        <v>0</v>
      </c>
      <c r="J188" s="210">
        <v>0</v>
      </c>
      <c r="K188" s="211">
        <v>0</v>
      </c>
      <c r="L188" s="209">
        <v>1</v>
      </c>
      <c r="M188" s="210">
        <v>1</v>
      </c>
      <c r="N188" s="211">
        <v>0</v>
      </c>
      <c r="O188" s="209">
        <v>0</v>
      </c>
      <c r="P188" s="210">
        <v>1</v>
      </c>
      <c r="Q188" s="211">
        <v>1</v>
      </c>
      <c r="R188" s="209">
        <v>0</v>
      </c>
      <c r="S188" s="212">
        <v>0</v>
      </c>
      <c r="T188" s="208">
        <v>0</v>
      </c>
      <c r="U188" s="216" t="s">
        <v>1671</v>
      </c>
      <c r="V188" s="169" t="str">
        <f t="shared" si="12"/>
        <v/>
      </c>
      <c r="W188" s="169" t="str">
        <f t="shared" si="13"/>
        <v/>
      </c>
      <c r="X188" s="169" t="str">
        <f t="shared" si="14"/>
        <v/>
      </c>
      <c r="Y188" s="169" t="str">
        <f t="shared" si="15"/>
        <v>ü</v>
      </c>
    </row>
    <row r="189" spans="1:25" ht="21.75" customHeight="1">
      <c r="A189" s="167">
        <f t="shared" si="16"/>
        <v>182</v>
      </c>
      <c r="B189" s="140">
        <v>4</v>
      </c>
      <c r="C189" s="136"/>
      <c r="D189" s="125" t="s">
        <v>1672</v>
      </c>
      <c r="E189" s="143">
        <v>700000</v>
      </c>
      <c r="F189" s="208" t="s">
        <v>1249</v>
      </c>
      <c r="G189" s="209">
        <v>0</v>
      </c>
      <c r="H189" s="210">
        <v>0</v>
      </c>
      <c r="I189" s="210">
        <v>0</v>
      </c>
      <c r="J189" s="210">
        <v>0</v>
      </c>
      <c r="K189" s="211">
        <v>0</v>
      </c>
      <c r="L189" s="209">
        <v>1</v>
      </c>
      <c r="M189" s="210">
        <v>0</v>
      </c>
      <c r="N189" s="211">
        <v>0</v>
      </c>
      <c r="O189" s="209">
        <v>0</v>
      </c>
      <c r="P189" s="210">
        <v>1</v>
      </c>
      <c r="Q189" s="211">
        <v>1</v>
      </c>
      <c r="R189" s="209">
        <v>0</v>
      </c>
      <c r="S189" s="212">
        <v>0</v>
      </c>
      <c r="T189" s="208">
        <v>0</v>
      </c>
      <c r="U189" s="216" t="s">
        <v>1246</v>
      </c>
      <c r="V189" s="169" t="str">
        <f t="shared" si="12"/>
        <v/>
      </c>
      <c r="W189" s="169" t="str">
        <f t="shared" si="13"/>
        <v/>
      </c>
      <c r="X189" s="169" t="str">
        <f t="shared" si="14"/>
        <v/>
      </c>
      <c r="Y189" s="169" t="str">
        <f t="shared" si="15"/>
        <v>ü</v>
      </c>
    </row>
    <row r="190" spans="1:25" ht="21.75" customHeight="1">
      <c r="A190" s="167">
        <f t="shared" si="16"/>
        <v>183</v>
      </c>
      <c r="B190" s="140">
        <v>4</v>
      </c>
      <c r="C190" s="136"/>
      <c r="D190" s="144" t="s">
        <v>1673</v>
      </c>
      <c r="E190" s="112">
        <v>4780000</v>
      </c>
      <c r="F190" s="208" t="s">
        <v>1249</v>
      </c>
      <c r="G190" s="209">
        <v>0</v>
      </c>
      <c r="H190" s="210">
        <v>0</v>
      </c>
      <c r="I190" s="210">
        <v>0</v>
      </c>
      <c r="J190" s="210">
        <v>0</v>
      </c>
      <c r="K190" s="211">
        <v>0</v>
      </c>
      <c r="L190" s="209">
        <v>1</v>
      </c>
      <c r="M190" s="210">
        <v>1</v>
      </c>
      <c r="N190" s="211">
        <v>0</v>
      </c>
      <c r="O190" s="209">
        <v>0</v>
      </c>
      <c r="P190" s="210">
        <v>1</v>
      </c>
      <c r="Q190" s="211">
        <v>1</v>
      </c>
      <c r="R190" s="209">
        <v>0</v>
      </c>
      <c r="S190" s="212">
        <v>0</v>
      </c>
      <c r="T190" s="208">
        <v>0</v>
      </c>
      <c r="U190" s="216" t="s">
        <v>1674</v>
      </c>
      <c r="V190" s="169" t="str">
        <f t="shared" si="12"/>
        <v/>
      </c>
      <c r="W190" s="169" t="str">
        <f t="shared" si="13"/>
        <v/>
      </c>
      <c r="X190" s="169" t="str">
        <f t="shared" si="14"/>
        <v/>
      </c>
      <c r="Y190" s="169" t="str">
        <f t="shared" si="15"/>
        <v>ü</v>
      </c>
    </row>
    <row r="191" spans="1:25" ht="21.75" customHeight="1">
      <c r="A191" s="167">
        <f t="shared" si="16"/>
        <v>184</v>
      </c>
      <c r="B191" s="140">
        <v>4</v>
      </c>
      <c r="C191" s="136"/>
      <c r="D191" s="125" t="s">
        <v>1675</v>
      </c>
      <c r="E191" s="126">
        <v>500000</v>
      </c>
      <c r="F191" s="208" t="s">
        <v>1248</v>
      </c>
      <c r="G191" s="209">
        <v>0</v>
      </c>
      <c r="H191" s="210">
        <v>0</v>
      </c>
      <c r="I191" s="210">
        <v>0</v>
      </c>
      <c r="J191" s="210">
        <v>0</v>
      </c>
      <c r="K191" s="211">
        <v>0</v>
      </c>
      <c r="L191" s="209">
        <v>1</v>
      </c>
      <c r="M191" s="210">
        <v>0</v>
      </c>
      <c r="N191" s="211">
        <v>0</v>
      </c>
      <c r="O191" s="209">
        <v>0</v>
      </c>
      <c r="P191" s="210">
        <v>1</v>
      </c>
      <c r="Q191" s="211">
        <v>1</v>
      </c>
      <c r="R191" s="209">
        <v>0</v>
      </c>
      <c r="S191" s="212">
        <v>0</v>
      </c>
      <c r="T191" s="208">
        <v>0</v>
      </c>
      <c r="U191" s="213" t="s">
        <v>1676</v>
      </c>
      <c r="V191" s="169" t="str">
        <f t="shared" si="12"/>
        <v/>
      </c>
      <c r="W191" s="169" t="str">
        <f t="shared" si="13"/>
        <v>ü</v>
      </c>
      <c r="X191" s="169" t="str">
        <f t="shared" si="14"/>
        <v/>
      </c>
      <c r="Y191" s="169" t="str">
        <f t="shared" si="15"/>
        <v/>
      </c>
    </row>
    <row r="192" spans="1:25" ht="21.75" customHeight="1">
      <c r="A192" s="167">
        <f t="shared" si="16"/>
        <v>185</v>
      </c>
      <c r="B192" s="140">
        <v>4</v>
      </c>
      <c r="C192" s="136"/>
      <c r="D192" s="125" t="s">
        <v>1677</v>
      </c>
      <c r="E192" s="126">
        <v>1000000</v>
      </c>
      <c r="F192" s="208" t="s">
        <v>1249</v>
      </c>
      <c r="G192" s="209">
        <v>0</v>
      </c>
      <c r="H192" s="210">
        <v>0</v>
      </c>
      <c r="I192" s="210">
        <v>0</v>
      </c>
      <c r="J192" s="210">
        <v>0</v>
      </c>
      <c r="K192" s="211">
        <v>0</v>
      </c>
      <c r="L192" s="209">
        <v>1</v>
      </c>
      <c r="M192" s="210">
        <v>1</v>
      </c>
      <c r="N192" s="211">
        <v>0</v>
      </c>
      <c r="O192" s="209">
        <v>0</v>
      </c>
      <c r="P192" s="210">
        <v>1</v>
      </c>
      <c r="Q192" s="211">
        <v>1</v>
      </c>
      <c r="R192" s="209">
        <v>0</v>
      </c>
      <c r="S192" s="212">
        <v>0</v>
      </c>
      <c r="T192" s="208">
        <v>0</v>
      </c>
      <c r="U192" s="216" t="s">
        <v>1678</v>
      </c>
      <c r="V192" s="169" t="str">
        <f t="shared" si="12"/>
        <v/>
      </c>
      <c r="W192" s="169" t="str">
        <f t="shared" si="13"/>
        <v/>
      </c>
      <c r="X192" s="169" t="str">
        <f t="shared" si="14"/>
        <v/>
      </c>
      <c r="Y192" s="169" t="str">
        <f t="shared" si="15"/>
        <v>ü</v>
      </c>
    </row>
    <row r="193" spans="1:25" ht="21.75" customHeight="1">
      <c r="A193" s="167">
        <f t="shared" si="16"/>
        <v>186</v>
      </c>
      <c r="B193" s="140">
        <v>4</v>
      </c>
      <c r="C193" s="136"/>
      <c r="D193" s="125" t="s">
        <v>1679</v>
      </c>
      <c r="E193" s="126">
        <v>300000</v>
      </c>
      <c r="F193" s="208" t="s">
        <v>1249</v>
      </c>
      <c r="G193" s="209">
        <v>0</v>
      </c>
      <c r="H193" s="210">
        <v>0</v>
      </c>
      <c r="I193" s="210">
        <v>0</v>
      </c>
      <c r="J193" s="210">
        <v>0</v>
      </c>
      <c r="K193" s="211">
        <v>0</v>
      </c>
      <c r="L193" s="209">
        <v>1</v>
      </c>
      <c r="M193" s="210">
        <v>0</v>
      </c>
      <c r="N193" s="211">
        <v>0</v>
      </c>
      <c r="O193" s="209">
        <v>0</v>
      </c>
      <c r="P193" s="210">
        <v>1</v>
      </c>
      <c r="Q193" s="211">
        <v>1</v>
      </c>
      <c r="R193" s="209">
        <v>0</v>
      </c>
      <c r="S193" s="212">
        <v>0</v>
      </c>
      <c r="T193" s="208">
        <v>0</v>
      </c>
      <c r="U193" s="216" t="s">
        <v>1989</v>
      </c>
      <c r="V193" s="169" t="str">
        <f t="shared" si="12"/>
        <v/>
      </c>
      <c r="W193" s="169" t="str">
        <f t="shared" si="13"/>
        <v/>
      </c>
      <c r="X193" s="169" t="str">
        <f t="shared" si="14"/>
        <v/>
      </c>
      <c r="Y193" s="169" t="str">
        <f t="shared" si="15"/>
        <v>ü</v>
      </c>
    </row>
    <row r="194" spans="1:25" ht="21.75" customHeight="1">
      <c r="A194" s="167">
        <f t="shared" si="16"/>
        <v>187</v>
      </c>
      <c r="B194" s="140">
        <v>4</v>
      </c>
      <c r="C194" s="136"/>
      <c r="D194" s="127" t="s">
        <v>1680</v>
      </c>
      <c r="E194" s="114">
        <v>2000000</v>
      </c>
      <c r="F194" s="208" t="s">
        <v>1249</v>
      </c>
      <c r="G194" s="209">
        <v>0</v>
      </c>
      <c r="H194" s="210">
        <v>0</v>
      </c>
      <c r="I194" s="210">
        <v>0</v>
      </c>
      <c r="J194" s="210">
        <v>0</v>
      </c>
      <c r="K194" s="211">
        <v>0</v>
      </c>
      <c r="L194" s="209">
        <v>1</v>
      </c>
      <c r="M194" s="210">
        <v>1</v>
      </c>
      <c r="N194" s="211">
        <v>0</v>
      </c>
      <c r="O194" s="209">
        <v>0</v>
      </c>
      <c r="P194" s="210">
        <v>1</v>
      </c>
      <c r="Q194" s="211">
        <v>1</v>
      </c>
      <c r="R194" s="209">
        <v>0</v>
      </c>
      <c r="S194" s="212">
        <v>0</v>
      </c>
      <c r="T194" s="208">
        <v>0</v>
      </c>
      <c r="U194" s="216" t="s">
        <v>1681</v>
      </c>
      <c r="V194" s="169" t="str">
        <f t="shared" si="12"/>
        <v/>
      </c>
      <c r="W194" s="169" t="str">
        <f t="shared" si="13"/>
        <v/>
      </c>
      <c r="X194" s="169" t="str">
        <f t="shared" si="14"/>
        <v/>
      </c>
      <c r="Y194" s="169" t="str">
        <f t="shared" si="15"/>
        <v>ü</v>
      </c>
    </row>
    <row r="195" spans="1:25" ht="21.75" customHeight="1">
      <c r="A195" s="167">
        <f t="shared" si="16"/>
        <v>188</v>
      </c>
      <c r="B195" s="140">
        <v>4</v>
      </c>
      <c r="C195" s="136"/>
      <c r="D195" s="111" t="s">
        <v>1682</v>
      </c>
      <c r="E195" s="114">
        <v>1915000</v>
      </c>
      <c r="F195" s="208" t="s">
        <v>1249</v>
      </c>
      <c r="G195" s="209">
        <v>0</v>
      </c>
      <c r="H195" s="210">
        <v>0</v>
      </c>
      <c r="I195" s="210">
        <v>0</v>
      </c>
      <c r="J195" s="210">
        <v>0</v>
      </c>
      <c r="K195" s="211">
        <v>0</v>
      </c>
      <c r="L195" s="209">
        <v>1</v>
      </c>
      <c r="M195" s="210">
        <v>0</v>
      </c>
      <c r="N195" s="211">
        <v>0</v>
      </c>
      <c r="O195" s="209">
        <v>0</v>
      </c>
      <c r="P195" s="210">
        <v>1</v>
      </c>
      <c r="Q195" s="211">
        <v>1</v>
      </c>
      <c r="R195" s="209">
        <v>1</v>
      </c>
      <c r="S195" s="212">
        <v>1</v>
      </c>
      <c r="T195" s="208">
        <v>0</v>
      </c>
      <c r="U195" s="216" t="s">
        <v>1683</v>
      </c>
      <c r="V195" s="169" t="str">
        <f t="shared" si="12"/>
        <v/>
      </c>
      <c r="W195" s="169" t="str">
        <f t="shared" si="13"/>
        <v/>
      </c>
      <c r="X195" s="169" t="str">
        <f t="shared" si="14"/>
        <v/>
      </c>
      <c r="Y195" s="169" t="str">
        <f t="shared" si="15"/>
        <v>ü</v>
      </c>
    </row>
    <row r="196" spans="1:25" ht="28.5">
      <c r="A196" s="167">
        <f t="shared" si="16"/>
        <v>189</v>
      </c>
      <c r="B196" s="140">
        <v>4</v>
      </c>
      <c r="C196" s="136"/>
      <c r="D196" s="111" t="s">
        <v>1684</v>
      </c>
      <c r="E196" s="114">
        <v>500000</v>
      </c>
      <c r="F196" s="208" t="s">
        <v>1248</v>
      </c>
      <c r="G196" s="209">
        <v>0</v>
      </c>
      <c r="H196" s="210">
        <v>0</v>
      </c>
      <c r="I196" s="210">
        <v>0</v>
      </c>
      <c r="J196" s="210">
        <v>0</v>
      </c>
      <c r="K196" s="211">
        <v>0</v>
      </c>
      <c r="L196" s="209">
        <v>1</v>
      </c>
      <c r="M196" s="210">
        <v>0</v>
      </c>
      <c r="N196" s="211">
        <v>0</v>
      </c>
      <c r="O196" s="209">
        <v>1</v>
      </c>
      <c r="P196" s="210">
        <v>1</v>
      </c>
      <c r="Q196" s="211">
        <v>1</v>
      </c>
      <c r="R196" s="209">
        <v>0</v>
      </c>
      <c r="S196" s="212">
        <v>0</v>
      </c>
      <c r="T196" s="208">
        <v>0</v>
      </c>
      <c r="U196" s="213" t="s">
        <v>2152</v>
      </c>
      <c r="V196" s="169" t="str">
        <f t="shared" si="12"/>
        <v/>
      </c>
      <c r="W196" s="169" t="str">
        <f t="shared" si="13"/>
        <v>ü</v>
      </c>
      <c r="X196" s="169" t="str">
        <f t="shared" si="14"/>
        <v/>
      </c>
      <c r="Y196" s="169" t="str">
        <f t="shared" si="15"/>
        <v/>
      </c>
    </row>
    <row r="197" spans="1:25" ht="21.75" customHeight="1">
      <c r="A197" s="167">
        <f t="shared" si="16"/>
        <v>190</v>
      </c>
      <c r="B197" s="140">
        <v>4</v>
      </c>
      <c r="C197" s="136"/>
      <c r="D197" s="111" t="s">
        <v>1685</v>
      </c>
      <c r="E197" s="114">
        <v>936700</v>
      </c>
      <c r="F197" s="208" t="s">
        <v>1249</v>
      </c>
      <c r="G197" s="209">
        <v>0</v>
      </c>
      <c r="H197" s="210">
        <v>0</v>
      </c>
      <c r="I197" s="210">
        <v>0</v>
      </c>
      <c r="J197" s="210">
        <v>0</v>
      </c>
      <c r="K197" s="211">
        <v>0</v>
      </c>
      <c r="L197" s="209">
        <v>1</v>
      </c>
      <c r="M197" s="210">
        <v>1</v>
      </c>
      <c r="N197" s="211">
        <v>0</v>
      </c>
      <c r="O197" s="209">
        <v>0</v>
      </c>
      <c r="P197" s="210">
        <v>1</v>
      </c>
      <c r="Q197" s="211">
        <v>1</v>
      </c>
      <c r="R197" s="209">
        <v>1</v>
      </c>
      <c r="S197" s="212">
        <v>1</v>
      </c>
      <c r="T197" s="208">
        <v>0</v>
      </c>
      <c r="U197" s="216" t="s">
        <v>1989</v>
      </c>
      <c r="V197" s="169" t="str">
        <f t="shared" si="12"/>
        <v/>
      </c>
      <c r="W197" s="169" t="str">
        <f t="shared" si="13"/>
        <v/>
      </c>
      <c r="X197" s="169" t="str">
        <f t="shared" si="14"/>
        <v/>
      </c>
      <c r="Y197" s="169" t="str">
        <f t="shared" si="15"/>
        <v>ü</v>
      </c>
    </row>
    <row r="198" spans="1:25" ht="21.75" customHeight="1">
      <c r="A198" s="167">
        <f t="shared" si="16"/>
        <v>191</v>
      </c>
      <c r="B198" s="140">
        <v>4</v>
      </c>
      <c r="C198" s="136"/>
      <c r="D198" s="111" t="s">
        <v>1686</v>
      </c>
      <c r="E198" s="114">
        <v>95200</v>
      </c>
      <c r="F198" s="208" t="s">
        <v>1248</v>
      </c>
      <c r="G198" s="209">
        <v>0</v>
      </c>
      <c r="H198" s="210">
        <v>0</v>
      </c>
      <c r="I198" s="210">
        <v>0</v>
      </c>
      <c r="J198" s="210">
        <v>0</v>
      </c>
      <c r="K198" s="211">
        <v>0</v>
      </c>
      <c r="L198" s="209">
        <v>1</v>
      </c>
      <c r="M198" s="210">
        <v>1</v>
      </c>
      <c r="N198" s="211">
        <v>0</v>
      </c>
      <c r="O198" s="209">
        <v>0</v>
      </c>
      <c r="P198" s="210">
        <v>1</v>
      </c>
      <c r="Q198" s="211">
        <v>1</v>
      </c>
      <c r="R198" s="209">
        <v>0</v>
      </c>
      <c r="S198" s="212">
        <v>0</v>
      </c>
      <c r="T198" s="208">
        <v>0</v>
      </c>
      <c r="U198" s="213" t="s">
        <v>1687</v>
      </c>
      <c r="V198" s="169" t="str">
        <f t="shared" si="12"/>
        <v/>
      </c>
      <c r="W198" s="169" t="str">
        <f t="shared" si="13"/>
        <v>ü</v>
      </c>
      <c r="X198" s="169" t="str">
        <f t="shared" si="14"/>
        <v/>
      </c>
      <c r="Y198" s="169" t="str">
        <f t="shared" si="15"/>
        <v/>
      </c>
    </row>
    <row r="199" spans="1:25" ht="42.75">
      <c r="A199" s="167">
        <f t="shared" si="16"/>
        <v>192</v>
      </c>
      <c r="B199" s="140">
        <v>4</v>
      </c>
      <c r="C199" s="136"/>
      <c r="D199" s="111" t="s">
        <v>1201</v>
      </c>
      <c r="E199" s="114">
        <v>279070</v>
      </c>
      <c r="F199" s="208" t="s">
        <v>1248</v>
      </c>
      <c r="G199" s="209">
        <v>0</v>
      </c>
      <c r="H199" s="210">
        <v>0</v>
      </c>
      <c r="I199" s="210">
        <v>0</v>
      </c>
      <c r="J199" s="210">
        <v>0</v>
      </c>
      <c r="K199" s="211">
        <v>0</v>
      </c>
      <c r="L199" s="209">
        <v>1</v>
      </c>
      <c r="M199" s="210">
        <v>1</v>
      </c>
      <c r="N199" s="211">
        <v>0</v>
      </c>
      <c r="O199" s="209">
        <v>0</v>
      </c>
      <c r="P199" s="210">
        <v>1</v>
      </c>
      <c r="Q199" s="211">
        <v>1</v>
      </c>
      <c r="R199" s="209">
        <v>0</v>
      </c>
      <c r="S199" s="212">
        <v>0</v>
      </c>
      <c r="T199" s="208">
        <v>0</v>
      </c>
      <c r="U199" s="213" t="s">
        <v>1687</v>
      </c>
      <c r="V199" s="169" t="str">
        <f t="shared" si="12"/>
        <v/>
      </c>
      <c r="W199" s="169" t="str">
        <f t="shared" si="13"/>
        <v>ü</v>
      </c>
      <c r="X199" s="169" t="str">
        <f t="shared" si="14"/>
        <v/>
      </c>
      <c r="Y199" s="169" t="str">
        <f t="shared" si="15"/>
        <v/>
      </c>
    </row>
    <row r="200" spans="1:25" ht="21.75" customHeight="1">
      <c r="A200" s="167">
        <f t="shared" si="16"/>
        <v>193</v>
      </c>
      <c r="B200" s="140">
        <v>4</v>
      </c>
      <c r="C200" s="136"/>
      <c r="D200" s="111" t="s">
        <v>1202</v>
      </c>
      <c r="E200" s="112">
        <v>250000</v>
      </c>
      <c r="F200" s="208" t="s">
        <v>1248</v>
      </c>
      <c r="G200" s="209">
        <v>1</v>
      </c>
      <c r="H200" s="210">
        <v>0</v>
      </c>
      <c r="I200" s="210">
        <v>0</v>
      </c>
      <c r="J200" s="210">
        <v>0</v>
      </c>
      <c r="K200" s="211">
        <v>0</v>
      </c>
      <c r="L200" s="209">
        <v>1</v>
      </c>
      <c r="M200" s="210">
        <v>1</v>
      </c>
      <c r="N200" s="211">
        <v>0</v>
      </c>
      <c r="O200" s="209">
        <v>0</v>
      </c>
      <c r="P200" s="210">
        <v>1</v>
      </c>
      <c r="Q200" s="211">
        <v>1</v>
      </c>
      <c r="R200" s="209">
        <v>1</v>
      </c>
      <c r="S200" s="212">
        <v>1</v>
      </c>
      <c r="T200" s="208">
        <v>0</v>
      </c>
      <c r="U200" s="213" t="s">
        <v>1203</v>
      </c>
      <c r="V200" s="169" t="str">
        <f t="shared" ref="V200:V214" si="17">IF($F200="Y",$Z$4,"")</f>
        <v/>
      </c>
      <c r="W200" s="169" t="str">
        <f t="shared" ref="W200:W214" si="18">IF(F200="F",$Z$4,"")</f>
        <v>ü</v>
      </c>
      <c r="X200" s="169" t="str">
        <f t="shared" ref="X200:X214" si="19">IF(F200="L",$Z$4,"")</f>
        <v/>
      </c>
      <c r="Y200" s="169" t="str">
        <f t="shared" ref="Y200:Y214" si="20">IF(F200="N",$Z$4,"")</f>
        <v/>
      </c>
    </row>
    <row r="201" spans="1:25" ht="21.75" customHeight="1">
      <c r="A201" s="167">
        <f t="shared" ref="A201:A214" si="21">A200+1</f>
        <v>194</v>
      </c>
      <c r="B201" s="140">
        <v>4</v>
      </c>
      <c r="C201" s="136"/>
      <c r="D201" s="127" t="s">
        <v>1204</v>
      </c>
      <c r="E201" s="114">
        <v>600000</v>
      </c>
      <c r="F201" s="208" t="s">
        <v>1249</v>
      </c>
      <c r="G201" s="209">
        <v>0</v>
      </c>
      <c r="H201" s="210">
        <v>1</v>
      </c>
      <c r="I201" s="210">
        <v>0</v>
      </c>
      <c r="J201" s="210">
        <v>0</v>
      </c>
      <c r="K201" s="211">
        <v>0</v>
      </c>
      <c r="L201" s="209">
        <v>1</v>
      </c>
      <c r="M201" s="210">
        <v>0</v>
      </c>
      <c r="N201" s="211">
        <v>0</v>
      </c>
      <c r="O201" s="209">
        <v>0</v>
      </c>
      <c r="P201" s="210">
        <v>1</v>
      </c>
      <c r="Q201" s="211">
        <v>1</v>
      </c>
      <c r="R201" s="209">
        <v>0</v>
      </c>
      <c r="S201" s="212">
        <v>0</v>
      </c>
      <c r="T201" s="208">
        <v>0</v>
      </c>
      <c r="U201" s="216" t="s">
        <v>1205</v>
      </c>
      <c r="V201" s="169" t="str">
        <f t="shared" si="17"/>
        <v/>
      </c>
      <c r="W201" s="169" t="str">
        <f t="shared" si="18"/>
        <v/>
      </c>
      <c r="X201" s="169" t="str">
        <f t="shared" si="19"/>
        <v/>
      </c>
      <c r="Y201" s="169" t="str">
        <f t="shared" si="20"/>
        <v>ü</v>
      </c>
    </row>
    <row r="202" spans="1:25" ht="21.75" customHeight="1">
      <c r="A202" s="167">
        <f t="shared" si="21"/>
        <v>195</v>
      </c>
      <c r="B202" s="140">
        <v>4</v>
      </c>
      <c r="C202" s="136"/>
      <c r="D202" s="111" t="s">
        <v>1206</v>
      </c>
      <c r="E202" s="114">
        <v>800000</v>
      </c>
      <c r="F202" s="208" t="s">
        <v>1248</v>
      </c>
      <c r="G202" s="209">
        <v>1</v>
      </c>
      <c r="H202" s="210">
        <v>0</v>
      </c>
      <c r="I202" s="210">
        <v>0</v>
      </c>
      <c r="J202" s="210">
        <v>0</v>
      </c>
      <c r="K202" s="211">
        <v>0</v>
      </c>
      <c r="L202" s="209">
        <v>1</v>
      </c>
      <c r="M202" s="210">
        <v>0</v>
      </c>
      <c r="N202" s="211">
        <v>0</v>
      </c>
      <c r="O202" s="209">
        <v>0</v>
      </c>
      <c r="P202" s="210">
        <v>1</v>
      </c>
      <c r="Q202" s="211">
        <v>1</v>
      </c>
      <c r="R202" s="209">
        <v>1</v>
      </c>
      <c r="S202" s="212">
        <v>1</v>
      </c>
      <c r="T202" s="208">
        <v>0</v>
      </c>
      <c r="U202" s="213" t="s">
        <v>1207</v>
      </c>
      <c r="V202" s="169" t="str">
        <f t="shared" si="17"/>
        <v/>
      </c>
      <c r="W202" s="169" t="str">
        <f t="shared" si="18"/>
        <v>ü</v>
      </c>
      <c r="X202" s="169" t="str">
        <f t="shared" si="19"/>
        <v/>
      </c>
      <c r="Y202" s="169" t="str">
        <f t="shared" si="20"/>
        <v/>
      </c>
    </row>
    <row r="203" spans="1:25" ht="21.75" customHeight="1">
      <c r="A203" s="167">
        <f t="shared" si="21"/>
        <v>196</v>
      </c>
      <c r="B203" s="140">
        <v>4</v>
      </c>
      <c r="C203" s="136"/>
      <c r="D203" s="111" t="s">
        <v>1208</v>
      </c>
      <c r="E203" s="114">
        <v>61800</v>
      </c>
      <c r="F203" s="208" t="s">
        <v>1249</v>
      </c>
      <c r="G203" s="209">
        <v>0</v>
      </c>
      <c r="H203" s="210">
        <v>0</v>
      </c>
      <c r="I203" s="210">
        <v>0</v>
      </c>
      <c r="J203" s="210">
        <v>0</v>
      </c>
      <c r="K203" s="211">
        <v>0</v>
      </c>
      <c r="L203" s="209">
        <v>0</v>
      </c>
      <c r="M203" s="210">
        <v>1</v>
      </c>
      <c r="N203" s="211">
        <v>0</v>
      </c>
      <c r="O203" s="209">
        <v>0</v>
      </c>
      <c r="P203" s="210">
        <v>1</v>
      </c>
      <c r="Q203" s="211">
        <v>1</v>
      </c>
      <c r="R203" s="209">
        <v>0</v>
      </c>
      <c r="S203" s="212">
        <v>0</v>
      </c>
      <c r="T203" s="208">
        <v>0</v>
      </c>
      <c r="U203" s="216" t="s">
        <v>1246</v>
      </c>
      <c r="V203" s="169" t="str">
        <f t="shared" si="17"/>
        <v/>
      </c>
      <c r="W203" s="169" t="str">
        <f t="shared" si="18"/>
        <v/>
      </c>
      <c r="X203" s="169" t="str">
        <f t="shared" si="19"/>
        <v/>
      </c>
      <c r="Y203" s="169" t="str">
        <f t="shared" si="20"/>
        <v>ü</v>
      </c>
    </row>
    <row r="204" spans="1:25" ht="21.75" customHeight="1">
      <c r="A204" s="167">
        <f t="shared" si="21"/>
        <v>197</v>
      </c>
      <c r="B204" s="140">
        <v>4</v>
      </c>
      <c r="C204" s="136"/>
      <c r="D204" s="111" t="s">
        <v>1209</v>
      </c>
      <c r="E204" s="114">
        <v>150800</v>
      </c>
      <c r="F204" s="208" t="s">
        <v>1248</v>
      </c>
      <c r="G204" s="209">
        <v>0</v>
      </c>
      <c r="H204" s="210">
        <v>0</v>
      </c>
      <c r="I204" s="210">
        <v>0</v>
      </c>
      <c r="J204" s="210">
        <v>0</v>
      </c>
      <c r="K204" s="211">
        <v>0</v>
      </c>
      <c r="L204" s="209">
        <v>1</v>
      </c>
      <c r="M204" s="210">
        <v>1</v>
      </c>
      <c r="N204" s="211">
        <v>0</v>
      </c>
      <c r="O204" s="209">
        <v>0</v>
      </c>
      <c r="P204" s="210">
        <v>1</v>
      </c>
      <c r="Q204" s="211">
        <v>1</v>
      </c>
      <c r="R204" s="209">
        <v>0</v>
      </c>
      <c r="S204" s="212">
        <v>0</v>
      </c>
      <c r="T204" s="208">
        <v>0</v>
      </c>
      <c r="U204" s="213" t="s">
        <v>925</v>
      </c>
      <c r="V204" s="169" t="str">
        <f t="shared" si="17"/>
        <v/>
      </c>
      <c r="W204" s="169" t="str">
        <f t="shared" si="18"/>
        <v>ü</v>
      </c>
      <c r="X204" s="169" t="str">
        <f t="shared" si="19"/>
        <v/>
      </c>
      <c r="Y204" s="169" t="str">
        <f t="shared" si="20"/>
        <v/>
      </c>
    </row>
    <row r="205" spans="1:25" ht="21.75" customHeight="1">
      <c r="A205" s="167">
        <f t="shared" si="21"/>
        <v>198</v>
      </c>
      <c r="B205" s="140">
        <v>4</v>
      </c>
      <c r="C205" s="136"/>
      <c r="D205" s="111" t="s">
        <v>1210</v>
      </c>
      <c r="E205" s="114">
        <v>224400</v>
      </c>
      <c r="F205" s="208" t="s">
        <v>1248</v>
      </c>
      <c r="G205" s="209">
        <v>0</v>
      </c>
      <c r="H205" s="210">
        <v>1</v>
      </c>
      <c r="I205" s="210">
        <v>0</v>
      </c>
      <c r="J205" s="210">
        <v>0</v>
      </c>
      <c r="K205" s="211">
        <v>0</v>
      </c>
      <c r="L205" s="209">
        <v>1</v>
      </c>
      <c r="M205" s="210">
        <v>1</v>
      </c>
      <c r="N205" s="211">
        <v>0</v>
      </c>
      <c r="O205" s="209">
        <v>0</v>
      </c>
      <c r="P205" s="210">
        <v>1</v>
      </c>
      <c r="Q205" s="211">
        <v>1</v>
      </c>
      <c r="R205" s="209">
        <v>0</v>
      </c>
      <c r="S205" s="212">
        <v>0</v>
      </c>
      <c r="T205" s="208">
        <v>0</v>
      </c>
      <c r="U205" s="213" t="s">
        <v>925</v>
      </c>
      <c r="V205" s="169" t="str">
        <f t="shared" si="17"/>
        <v/>
      </c>
      <c r="W205" s="169" t="str">
        <f t="shared" si="18"/>
        <v>ü</v>
      </c>
      <c r="X205" s="169" t="str">
        <f t="shared" si="19"/>
        <v/>
      </c>
      <c r="Y205" s="169" t="str">
        <f t="shared" si="20"/>
        <v/>
      </c>
    </row>
    <row r="206" spans="1:25" ht="21.75" customHeight="1">
      <c r="A206" s="167">
        <f t="shared" si="21"/>
        <v>199</v>
      </c>
      <c r="B206" s="140">
        <v>4</v>
      </c>
      <c r="C206" s="136"/>
      <c r="D206" s="111" t="s">
        <v>1211</v>
      </c>
      <c r="E206" s="112">
        <v>50000</v>
      </c>
      <c r="F206" s="208" t="s">
        <v>1248</v>
      </c>
      <c r="G206" s="209">
        <v>0</v>
      </c>
      <c r="H206" s="210">
        <v>0</v>
      </c>
      <c r="I206" s="210">
        <v>0</v>
      </c>
      <c r="J206" s="210">
        <v>0</v>
      </c>
      <c r="K206" s="211">
        <v>0</v>
      </c>
      <c r="L206" s="209">
        <v>1</v>
      </c>
      <c r="M206" s="210">
        <v>1</v>
      </c>
      <c r="N206" s="211">
        <v>0</v>
      </c>
      <c r="O206" s="209">
        <v>0</v>
      </c>
      <c r="P206" s="210">
        <v>1</v>
      </c>
      <c r="Q206" s="211">
        <v>1</v>
      </c>
      <c r="R206" s="209">
        <v>0</v>
      </c>
      <c r="S206" s="212">
        <v>0</v>
      </c>
      <c r="T206" s="208">
        <v>0</v>
      </c>
      <c r="U206" s="213" t="s">
        <v>925</v>
      </c>
      <c r="V206" s="169" t="str">
        <f t="shared" si="17"/>
        <v/>
      </c>
      <c r="W206" s="169" t="str">
        <f t="shared" si="18"/>
        <v>ü</v>
      </c>
      <c r="X206" s="169" t="str">
        <f t="shared" si="19"/>
        <v/>
      </c>
      <c r="Y206" s="169" t="str">
        <f t="shared" si="20"/>
        <v/>
      </c>
    </row>
    <row r="207" spans="1:25" ht="21.75" customHeight="1">
      <c r="A207" s="167">
        <f t="shared" si="21"/>
        <v>200</v>
      </c>
      <c r="B207" s="140">
        <v>4</v>
      </c>
      <c r="C207" s="136"/>
      <c r="D207" s="111" t="s">
        <v>1212</v>
      </c>
      <c r="E207" s="112">
        <v>550000</v>
      </c>
      <c r="F207" s="208" t="s">
        <v>1248</v>
      </c>
      <c r="G207" s="209">
        <v>0</v>
      </c>
      <c r="H207" s="210">
        <v>0</v>
      </c>
      <c r="I207" s="210">
        <v>0</v>
      </c>
      <c r="J207" s="210">
        <v>0</v>
      </c>
      <c r="K207" s="211">
        <v>0</v>
      </c>
      <c r="L207" s="209">
        <v>1</v>
      </c>
      <c r="M207" s="210">
        <v>1</v>
      </c>
      <c r="N207" s="211">
        <v>0</v>
      </c>
      <c r="O207" s="209">
        <v>0</v>
      </c>
      <c r="P207" s="210">
        <v>1</v>
      </c>
      <c r="Q207" s="211">
        <v>1</v>
      </c>
      <c r="R207" s="209">
        <v>0</v>
      </c>
      <c r="S207" s="212">
        <v>0</v>
      </c>
      <c r="T207" s="208">
        <v>0</v>
      </c>
      <c r="U207" s="213" t="s">
        <v>1213</v>
      </c>
      <c r="V207" s="169" t="str">
        <f t="shared" si="17"/>
        <v/>
      </c>
      <c r="W207" s="169" t="str">
        <f t="shared" si="18"/>
        <v>ü</v>
      </c>
      <c r="X207" s="169" t="str">
        <f t="shared" si="19"/>
        <v/>
      </c>
      <c r="Y207" s="169" t="str">
        <f t="shared" si="20"/>
        <v/>
      </c>
    </row>
    <row r="208" spans="1:25" ht="21.75" customHeight="1">
      <c r="A208" s="167">
        <f t="shared" si="21"/>
        <v>201</v>
      </c>
      <c r="B208" s="140">
        <v>4</v>
      </c>
      <c r="C208" s="136"/>
      <c r="D208" s="111" t="s">
        <v>1214</v>
      </c>
      <c r="E208" s="112">
        <v>50000</v>
      </c>
      <c r="F208" s="208" t="s">
        <v>1248</v>
      </c>
      <c r="G208" s="209">
        <v>0</v>
      </c>
      <c r="H208" s="210">
        <v>0</v>
      </c>
      <c r="I208" s="210">
        <v>0</v>
      </c>
      <c r="J208" s="210">
        <v>0</v>
      </c>
      <c r="K208" s="211">
        <v>0</v>
      </c>
      <c r="L208" s="209">
        <v>1</v>
      </c>
      <c r="M208" s="210">
        <v>1</v>
      </c>
      <c r="N208" s="211">
        <v>0</v>
      </c>
      <c r="O208" s="209">
        <v>0</v>
      </c>
      <c r="P208" s="210">
        <v>1</v>
      </c>
      <c r="Q208" s="211">
        <v>1</v>
      </c>
      <c r="R208" s="209">
        <v>0</v>
      </c>
      <c r="S208" s="212">
        <v>0</v>
      </c>
      <c r="T208" s="208">
        <v>0</v>
      </c>
      <c r="U208" s="213" t="s">
        <v>925</v>
      </c>
      <c r="V208" s="169" t="str">
        <f t="shared" si="17"/>
        <v/>
      </c>
      <c r="W208" s="169" t="str">
        <f t="shared" si="18"/>
        <v>ü</v>
      </c>
      <c r="X208" s="169" t="str">
        <f t="shared" si="19"/>
        <v/>
      </c>
      <c r="Y208" s="169" t="str">
        <f t="shared" si="20"/>
        <v/>
      </c>
    </row>
    <row r="209" spans="1:25" ht="21.75" customHeight="1">
      <c r="A209" s="167">
        <f t="shared" si="21"/>
        <v>202</v>
      </c>
      <c r="B209" s="140">
        <v>4</v>
      </c>
      <c r="C209" s="136"/>
      <c r="D209" s="111" t="s">
        <v>1215</v>
      </c>
      <c r="E209" s="112">
        <v>50000</v>
      </c>
      <c r="F209" s="208" t="s">
        <v>1248</v>
      </c>
      <c r="G209" s="209">
        <v>0</v>
      </c>
      <c r="H209" s="210">
        <v>0</v>
      </c>
      <c r="I209" s="210">
        <v>0</v>
      </c>
      <c r="J209" s="210">
        <v>0</v>
      </c>
      <c r="K209" s="211">
        <v>0</v>
      </c>
      <c r="L209" s="209">
        <v>1</v>
      </c>
      <c r="M209" s="210">
        <v>1</v>
      </c>
      <c r="N209" s="211">
        <v>0</v>
      </c>
      <c r="O209" s="209">
        <v>0</v>
      </c>
      <c r="P209" s="210">
        <v>1</v>
      </c>
      <c r="Q209" s="211">
        <v>1</v>
      </c>
      <c r="R209" s="209">
        <v>0</v>
      </c>
      <c r="S209" s="212">
        <v>0</v>
      </c>
      <c r="T209" s="208">
        <v>0</v>
      </c>
      <c r="U209" s="213" t="s">
        <v>925</v>
      </c>
      <c r="V209" s="169" t="str">
        <f t="shared" si="17"/>
        <v/>
      </c>
      <c r="W209" s="169" t="str">
        <f t="shared" si="18"/>
        <v>ü</v>
      </c>
      <c r="X209" s="169" t="str">
        <f t="shared" si="19"/>
        <v/>
      </c>
      <c r="Y209" s="169" t="str">
        <f t="shared" si="20"/>
        <v/>
      </c>
    </row>
    <row r="210" spans="1:25" ht="21.75" customHeight="1">
      <c r="A210" s="167">
        <f t="shared" si="21"/>
        <v>203</v>
      </c>
      <c r="B210" s="140">
        <v>4</v>
      </c>
      <c r="C210" s="136"/>
      <c r="D210" s="111" t="s">
        <v>1216</v>
      </c>
      <c r="E210" s="112">
        <v>100000</v>
      </c>
      <c r="F210" s="208" t="s">
        <v>1249</v>
      </c>
      <c r="G210" s="209">
        <v>0</v>
      </c>
      <c r="H210" s="210">
        <v>0</v>
      </c>
      <c r="I210" s="210">
        <v>0</v>
      </c>
      <c r="J210" s="210">
        <v>0</v>
      </c>
      <c r="K210" s="211">
        <v>0</v>
      </c>
      <c r="L210" s="209">
        <v>1</v>
      </c>
      <c r="M210" s="210">
        <v>1</v>
      </c>
      <c r="N210" s="211">
        <v>0</v>
      </c>
      <c r="O210" s="209">
        <v>0</v>
      </c>
      <c r="P210" s="210">
        <v>1</v>
      </c>
      <c r="Q210" s="211">
        <v>1</v>
      </c>
      <c r="R210" s="209">
        <v>0</v>
      </c>
      <c r="S210" s="212">
        <v>0</v>
      </c>
      <c r="T210" s="208">
        <v>0</v>
      </c>
      <c r="U210" s="216" t="s">
        <v>1989</v>
      </c>
      <c r="V210" s="169" t="str">
        <f t="shared" si="17"/>
        <v/>
      </c>
      <c r="W210" s="169" t="str">
        <f t="shared" si="18"/>
        <v/>
      </c>
      <c r="X210" s="169" t="str">
        <f t="shared" si="19"/>
        <v/>
      </c>
      <c r="Y210" s="169" t="str">
        <f t="shared" si="20"/>
        <v>ü</v>
      </c>
    </row>
    <row r="211" spans="1:25" ht="21.75" customHeight="1">
      <c r="A211" s="167">
        <f t="shared" si="21"/>
        <v>204</v>
      </c>
      <c r="B211" s="140">
        <v>4</v>
      </c>
      <c r="C211" s="136"/>
      <c r="D211" s="111" t="s">
        <v>1217</v>
      </c>
      <c r="E211" s="112">
        <v>50000</v>
      </c>
      <c r="F211" s="208" t="s">
        <v>1248</v>
      </c>
      <c r="G211" s="209">
        <v>0</v>
      </c>
      <c r="H211" s="210">
        <v>0</v>
      </c>
      <c r="I211" s="210">
        <v>0</v>
      </c>
      <c r="J211" s="210">
        <v>0</v>
      </c>
      <c r="K211" s="211">
        <v>0</v>
      </c>
      <c r="L211" s="209">
        <v>1</v>
      </c>
      <c r="M211" s="210">
        <v>1</v>
      </c>
      <c r="N211" s="211">
        <v>0</v>
      </c>
      <c r="O211" s="209">
        <v>0</v>
      </c>
      <c r="P211" s="210">
        <v>1</v>
      </c>
      <c r="Q211" s="211">
        <v>1</v>
      </c>
      <c r="R211" s="209">
        <v>0</v>
      </c>
      <c r="S211" s="212">
        <v>0</v>
      </c>
      <c r="T211" s="208">
        <v>0</v>
      </c>
      <c r="U211" s="213" t="s">
        <v>925</v>
      </c>
      <c r="V211" s="169" t="str">
        <f t="shared" si="17"/>
        <v/>
      </c>
      <c r="W211" s="169" t="str">
        <f t="shared" si="18"/>
        <v>ü</v>
      </c>
      <c r="X211" s="169" t="str">
        <f t="shared" si="19"/>
        <v/>
      </c>
      <c r="Y211" s="169" t="str">
        <f t="shared" si="20"/>
        <v/>
      </c>
    </row>
    <row r="212" spans="1:25" ht="21.75" customHeight="1">
      <c r="A212" s="167">
        <f t="shared" si="21"/>
        <v>205</v>
      </c>
      <c r="B212" s="140">
        <v>4</v>
      </c>
      <c r="C212" s="136"/>
      <c r="D212" s="111" t="s">
        <v>1218</v>
      </c>
      <c r="E212" s="114">
        <v>300000</v>
      </c>
      <c r="F212" s="208" t="s">
        <v>1249</v>
      </c>
      <c r="G212" s="209">
        <v>1</v>
      </c>
      <c r="H212" s="210">
        <v>0</v>
      </c>
      <c r="I212" s="210">
        <v>0</v>
      </c>
      <c r="J212" s="210">
        <v>0</v>
      </c>
      <c r="K212" s="211">
        <v>0</v>
      </c>
      <c r="L212" s="209">
        <v>1</v>
      </c>
      <c r="M212" s="210">
        <v>1</v>
      </c>
      <c r="N212" s="211">
        <v>1</v>
      </c>
      <c r="O212" s="209">
        <v>0</v>
      </c>
      <c r="P212" s="210">
        <v>1</v>
      </c>
      <c r="Q212" s="211">
        <v>1</v>
      </c>
      <c r="R212" s="209">
        <v>0</v>
      </c>
      <c r="S212" s="212">
        <v>0</v>
      </c>
      <c r="T212" s="208">
        <v>0</v>
      </c>
      <c r="U212" s="216" t="s">
        <v>1246</v>
      </c>
      <c r="V212" s="169" t="str">
        <f t="shared" si="17"/>
        <v/>
      </c>
      <c r="W212" s="169" t="str">
        <f t="shared" si="18"/>
        <v/>
      </c>
      <c r="X212" s="169" t="str">
        <f t="shared" si="19"/>
        <v/>
      </c>
      <c r="Y212" s="169" t="str">
        <f t="shared" si="20"/>
        <v>ü</v>
      </c>
    </row>
    <row r="213" spans="1:25" ht="21.75" customHeight="1">
      <c r="A213" s="167">
        <f t="shared" si="21"/>
        <v>206</v>
      </c>
      <c r="B213" s="140">
        <v>4</v>
      </c>
      <c r="C213" s="136"/>
      <c r="D213" s="127" t="s">
        <v>1219</v>
      </c>
      <c r="E213" s="114">
        <v>250000</v>
      </c>
      <c r="F213" s="208" t="s">
        <v>1249</v>
      </c>
      <c r="G213" s="209">
        <v>0</v>
      </c>
      <c r="H213" s="210">
        <v>0</v>
      </c>
      <c r="I213" s="210">
        <v>0</v>
      </c>
      <c r="J213" s="210">
        <v>0</v>
      </c>
      <c r="K213" s="211">
        <v>0</v>
      </c>
      <c r="L213" s="209">
        <v>1</v>
      </c>
      <c r="M213" s="210">
        <v>1</v>
      </c>
      <c r="N213" s="211">
        <v>0</v>
      </c>
      <c r="O213" s="209">
        <v>0</v>
      </c>
      <c r="P213" s="210">
        <v>1</v>
      </c>
      <c r="Q213" s="211">
        <v>1</v>
      </c>
      <c r="R213" s="209">
        <v>0</v>
      </c>
      <c r="S213" s="212">
        <v>0</v>
      </c>
      <c r="T213" s="208">
        <v>0</v>
      </c>
      <c r="U213" s="216" t="s">
        <v>1512</v>
      </c>
      <c r="V213" s="169" t="str">
        <f t="shared" si="17"/>
        <v/>
      </c>
      <c r="W213" s="169" t="str">
        <f t="shared" si="18"/>
        <v/>
      </c>
      <c r="X213" s="169" t="str">
        <f t="shared" si="19"/>
        <v/>
      </c>
      <c r="Y213" s="169" t="str">
        <f t="shared" si="20"/>
        <v>ü</v>
      </c>
    </row>
    <row r="214" spans="1:25" ht="21.75" customHeight="1">
      <c r="A214" s="177">
        <f t="shared" si="21"/>
        <v>207</v>
      </c>
      <c r="B214" s="253">
        <v>4</v>
      </c>
      <c r="C214" s="145"/>
      <c r="D214" s="146" t="s">
        <v>1220</v>
      </c>
      <c r="E214" s="147">
        <v>6500000</v>
      </c>
      <c r="F214" s="254" t="s">
        <v>1248</v>
      </c>
      <c r="G214" s="255">
        <v>0</v>
      </c>
      <c r="H214" s="256">
        <v>1</v>
      </c>
      <c r="I214" s="256">
        <v>0</v>
      </c>
      <c r="J214" s="256">
        <v>0</v>
      </c>
      <c r="K214" s="257">
        <v>0</v>
      </c>
      <c r="L214" s="255">
        <v>1</v>
      </c>
      <c r="M214" s="256">
        <v>0</v>
      </c>
      <c r="N214" s="257">
        <v>0</v>
      </c>
      <c r="O214" s="255">
        <v>0</v>
      </c>
      <c r="P214" s="256">
        <v>1</v>
      </c>
      <c r="Q214" s="257">
        <v>1</v>
      </c>
      <c r="R214" s="255">
        <v>0</v>
      </c>
      <c r="S214" s="258">
        <v>0</v>
      </c>
      <c r="T214" s="254">
        <v>0</v>
      </c>
      <c r="U214" s="259" t="s">
        <v>1221</v>
      </c>
      <c r="V214" s="179" t="str">
        <f t="shared" si="17"/>
        <v/>
      </c>
      <c r="W214" s="179" t="str">
        <f t="shared" si="18"/>
        <v>ü</v>
      </c>
      <c r="X214" s="179" t="str">
        <f t="shared" si="19"/>
        <v/>
      </c>
      <c r="Y214" s="179" t="str">
        <f t="shared" si="20"/>
        <v/>
      </c>
    </row>
    <row r="217" spans="1:25" ht="21.75" hidden="1" customHeight="1">
      <c r="D217" s="65" t="s">
        <v>805</v>
      </c>
      <c r="E217" s="66">
        <f>SUMIF(F$8:F214,"Y",E$8:E214)</f>
        <v>207235500</v>
      </c>
      <c r="F217" s="67">
        <f>COUNTIF(F$8:F214,"Y")</f>
        <v>38</v>
      </c>
    </row>
    <row r="218" spans="1:25" ht="21.75" hidden="1" customHeight="1">
      <c r="D218" s="68" t="s">
        <v>806</v>
      </c>
      <c r="E218" s="69">
        <f>SUMIF(F$8:F214,"N",E$8:E214)</f>
        <v>119820650</v>
      </c>
      <c r="F218" s="64">
        <f>COUNTIF(F$8:F214,"N")</f>
        <v>77</v>
      </c>
    </row>
    <row r="219" spans="1:25" ht="21.75" hidden="1" customHeight="1">
      <c r="D219" s="68" t="s">
        <v>804</v>
      </c>
      <c r="E219" s="69">
        <f>SUMIF(F$8:F214,"F",E$8:E214)</f>
        <v>134170760</v>
      </c>
      <c r="F219" s="64">
        <f>COUNTIF(F$8:F214,"F")</f>
        <v>68</v>
      </c>
    </row>
    <row r="220" spans="1:25" ht="21.75" hidden="1" customHeight="1">
      <c r="D220" s="68" t="s">
        <v>1101</v>
      </c>
      <c r="E220" s="69">
        <f>SUMIF(F$8:F214,"L",E$8:E214)</f>
        <v>7423000</v>
      </c>
      <c r="F220" s="64">
        <f>COUNTIF(F$8:F214,"L")</f>
        <v>23</v>
      </c>
    </row>
    <row r="221" spans="1:25" ht="21.75" hidden="1" customHeight="1">
      <c r="D221" s="70" t="s">
        <v>807</v>
      </c>
      <c r="E221" s="71">
        <f>SUM(E217:E220)</f>
        <v>468649910</v>
      </c>
      <c r="F221" s="72">
        <f>SUM(F217:F220)</f>
        <v>206</v>
      </c>
    </row>
    <row r="222" spans="1:25" ht="21.75" hidden="1" customHeight="1"/>
  </sheetData>
  <mergeCells count="25">
    <mergeCell ref="R6:R7"/>
    <mergeCell ref="Q6:Q7"/>
    <mergeCell ref="P6:P7"/>
    <mergeCell ref="V5:Y5"/>
    <mergeCell ref="R5:S5"/>
    <mergeCell ref="U5:U7"/>
    <mergeCell ref="T6:T7"/>
    <mergeCell ref="S6:S7"/>
    <mergeCell ref="O6:O7"/>
    <mergeCell ref="L5:N5"/>
    <mergeCell ref="O5:Q5"/>
    <mergeCell ref="N6:N7"/>
    <mergeCell ref="L6:L7"/>
    <mergeCell ref="M6:M7"/>
    <mergeCell ref="J6:J7"/>
    <mergeCell ref="A5:A7"/>
    <mergeCell ref="C5:C7"/>
    <mergeCell ref="D5:D7"/>
    <mergeCell ref="E5:E7"/>
    <mergeCell ref="G5:K5"/>
    <mergeCell ref="F5:F7"/>
    <mergeCell ref="G6:G7"/>
    <mergeCell ref="H6:H7"/>
    <mergeCell ref="I6:I7"/>
    <mergeCell ref="K6:K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6.xml><?xml version="1.0" encoding="utf-8"?>
<worksheet xmlns="http://schemas.openxmlformats.org/spreadsheetml/2006/main" xmlns:r="http://schemas.openxmlformats.org/officeDocument/2006/relationships">
  <sheetPr enableFormatConditionsCalculation="0">
    <tabColor indexed="61"/>
  </sheetPr>
  <dimension ref="A1:Z149"/>
  <sheetViews>
    <sheetView zoomScale="75" workbookViewId="0">
      <pane xSplit="3" ySplit="6" topLeftCell="D7" activePane="bottomRight" state="frozen"/>
      <selection activeCell="U5" sqref="U5:U7"/>
      <selection pane="topRight" activeCell="U5" sqref="U5:U7"/>
      <selection pane="bottomLeft" activeCell="U5" sqref="U5:U7"/>
      <selection pane="bottomRight" activeCell="V1" sqref="V1:Y65536"/>
    </sheetView>
  </sheetViews>
  <sheetFormatPr defaultColWidth="9" defaultRowHeight="14.25"/>
  <cols>
    <col min="1" max="1" width="5.375" style="40" customWidth="1"/>
    <col min="2" max="2" width="5.375" style="40" hidden="1" customWidth="1"/>
    <col min="3" max="3" width="29" style="37" customWidth="1"/>
    <col min="4" max="4" width="80.625" style="40" customWidth="1"/>
    <col min="5" max="5" width="11.375" style="81" customWidth="1"/>
    <col min="6" max="6" width="4.125" style="40" hidden="1" customWidth="1"/>
    <col min="7" max="20" width="4.375" style="40" hidden="1" customWidth="1"/>
    <col min="21" max="21" width="32" style="40" hidden="1" customWidth="1"/>
    <col min="22" max="25" width="9.375" style="40" customWidth="1"/>
    <col min="26" max="26" width="0" style="40" hidden="1" customWidth="1"/>
    <col min="27" max="16384" width="9" style="40"/>
  </cols>
  <sheetData>
    <row r="1" spans="1:26">
      <c r="A1" s="36" t="s">
        <v>903</v>
      </c>
      <c r="B1" s="36"/>
      <c r="E1" s="39"/>
      <c r="F1" s="40" t="s">
        <v>1476</v>
      </c>
      <c r="H1" s="40" t="s">
        <v>1481</v>
      </c>
    </row>
    <row r="2" spans="1:26">
      <c r="A2" s="36" t="s">
        <v>1839</v>
      </c>
      <c r="B2" s="36"/>
      <c r="E2" s="39"/>
      <c r="H2" s="40" t="s">
        <v>1477</v>
      </c>
    </row>
    <row r="3" spans="1:26">
      <c r="A3" s="36"/>
      <c r="B3" s="36"/>
      <c r="E3" s="39"/>
      <c r="H3" s="40" t="s">
        <v>1478</v>
      </c>
      <c r="N3" s="40" t="s">
        <v>1251</v>
      </c>
    </row>
    <row r="4" spans="1:26">
      <c r="E4" s="39"/>
      <c r="H4" s="40" t="s">
        <v>1028</v>
      </c>
      <c r="N4" s="40" t="s">
        <v>1252</v>
      </c>
      <c r="Z4" s="26" t="s">
        <v>106</v>
      </c>
    </row>
    <row r="5" spans="1:26" s="181" customFormat="1" ht="12.75">
      <c r="A5" s="1227" t="s">
        <v>1474</v>
      </c>
      <c r="B5" s="180"/>
      <c r="C5" s="1230" t="s">
        <v>1454</v>
      </c>
      <c r="D5" s="1227" t="s">
        <v>1455</v>
      </c>
      <c r="E5" s="1232" t="s">
        <v>821</v>
      </c>
      <c r="F5" s="1223" t="s">
        <v>1247</v>
      </c>
      <c r="G5" s="1180" t="s">
        <v>1466</v>
      </c>
      <c r="H5" s="1180"/>
      <c r="I5" s="1180"/>
      <c r="J5" s="1180"/>
      <c r="K5" s="1180"/>
      <c r="L5" s="1181" t="s">
        <v>1467</v>
      </c>
      <c r="M5" s="1181"/>
      <c r="N5" s="1181"/>
      <c r="O5" s="1189" t="s">
        <v>1468</v>
      </c>
      <c r="P5" s="1189"/>
      <c r="Q5" s="1189"/>
      <c r="R5" s="1182" t="s">
        <v>1469</v>
      </c>
      <c r="S5" s="1182"/>
      <c r="T5" s="445" t="s">
        <v>1475</v>
      </c>
      <c r="U5" s="1220" t="s">
        <v>1465</v>
      </c>
      <c r="V5" s="1177" t="s">
        <v>105</v>
      </c>
      <c r="W5" s="1177"/>
      <c r="X5" s="1177"/>
      <c r="Y5" s="1177"/>
    </row>
    <row r="6" spans="1:26" s="181" customFormat="1" ht="76.5">
      <c r="A6" s="1228"/>
      <c r="B6" s="182"/>
      <c r="C6" s="1221"/>
      <c r="D6" s="1228"/>
      <c r="E6" s="1233"/>
      <c r="F6" s="1224"/>
      <c r="G6" s="1226" t="s">
        <v>1482</v>
      </c>
      <c r="H6" s="1226" t="s">
        <v>1471</v>
      </c>
      <c r="I6" s="1226" t="s">
        <v>1473</v>
      </c>
      <c r="J6" s="1226" t="s">
        <v>1456</v>
      </c>
      <c r="K6" s="1226" t="s">
        <v>1457</v>
      </c>
      <c r="L6" s="1217" t="s">
        <v>1480</v>
      </c>
      <c r="M6" s="1217" t="s">
        <v>1458</v>
      </c>
      <c r="N6" s="1217" t="s">
        <v>1459</v>
      </c>
      <c r="O6" s="1219" t="s">
        <v>1460</v>
      </c>
      <c r="P6" s="1219" t="s">
        <v>1461</v>
      </c>
      <c r="Q6" s="1219" t="s">
        <v>1462</v>
      </c>
      <c r="R6" s="1215" t="s">
        <v>1472</v>
      </c>
      <c r="S6" s="1215" t="s">
        <v>1463</v>
      </c>
      <c r="T6" s="1219" t="s">
        <v>1464</v>
      </c>
      <c r="U6" s="1221"/>
      <c r="V6" s="183" t="s">
        <v>812</v>
      </c>
      <c r="W6" s="184" t="s">
        <v>813</v>
      </c>
      <c r="X6" s="184" t="s">
        <v>814</v>
      </c>
      <c r="Y6" s="183" t="s">
        <v>815</v>
      </c>
    </row>
    <row r="7" spans="1:26" s="188" customFormat="1" ht="12.75">
      <c r="A7" s="1229"/>
      <c r="B7" s="185"/>
      <c r="C7" s="1222"/>
      <c r="D7" s="1231"/>
      <c r="E7" s="1234"/>
      <c r="F7" s="1225"/>
      <c r="G7" s="1218"/>
      <c r="H7" s="1218"/>
      <c r="I7" s="1218"/>
      <c r="J7" s="1218"/>
      <c r="K7" s="1218"/>
      <c r="L7" s="1218"/>
      <c r="M7" s="1218"/>
      <c r="N7" s="1218"/>
      <c r="O7" s="1218"/>
      <c r="P7" s="1218"/>
      <c r="Q7" s="1218"/>
      <c r="R7" s="1216"/>
      <c r="S7" s="1216"/>
      <c r="T7" s="1218"/>
      <c r="U7" s="1222"/>
      <c r="V7" s="186" t="s">
        <v>1250</v>
      </c>
      <c r="W7" s="187" t="s">
        <v>1248</v>
      </c>
      <c r="X7" s="187" t="s">
        <v>1341</v>
      </c>
      <c r="Y7" s="186" t="s">
        <v>1249</v>
      </c>
    </row>
    <row r="8" spans="1:26" ht="42.75">
      <c r="A8" s="295">
        <v>1</v>
      </c>
      <c r="B8" s="296">
        <v>1</v>
      </c>
      <c r="C8" s="297" t="s">
        <v>1026</v>
      </c>
      <c r="D8" s="298" t="s">
        <v>1483</v>
      </c>
      <c r="E8" s="299">
        <v>570000</v>
      </c>
      <c r="F8" s="300" t="s">
        <v>1249</v>
      </c>
      <c r="G8" s="301">
        <v>1</v>
      </c>
      <c r="H8" s="302">
        <v>0</v>
      </c>
      <c r="I8" s="302">
        <v>0</v>
      </c>
      <c r="J8" s="302">
        <v>0</v>
      </c>
      <c r="K8" s="303">
        <v>0</v>
      </c>
      <c r="L8" s="301">
        <v>1</v>
      </c>
      <c r="M8" s="302">
        <v>1</v>
      </c>
      <c r="N8" s="303">
        <v>1</v>
      </c>
      <c r="O8" s="301">
        <v>0</v>
      </c>
      <c r="P8" s="302">
        <v>1</v>
      </c>
      <c r="Q8" s="303">
        <v>1</v>
      </c>
      <c r="R8" s="301">
        <v>0</v>
      </c>
      <c r="S8" s="304">
        <v>0</v>
      </c>
      <c r="T8" s="300">
        <v>0</v>
      </c>
      <c r="U8" s="305" t="s">
        <v>1246</v>
      </c>
      <c r="V8" s="306" t="str">
        <f t="shared" ref="V8:V39" si="0">IF($F8="Y",$Z$4,"")</f>
        <v/>
      </c>
      <c r="W8" s="306" t="str">
        <f t="shared" ref="W8:W39" si="1">IF(F8="F",$Z$4,"")</f>
        <v/>
      </c>
      <c r="X8" s="306" t="str">
        <f t="shared" ref="X8:X39" si="2">IF(F8="L",$Z$4,"")</f>
        <v/>
      </c>
      <c r="Y8" s="306" t="str">
        <f t="shared" ref="Y8:Y39" si="3">IF(F8="N",$Z$4,"")</f>
        <v>ü</v>
      </c>
    </row>
    <row r="9" spans="1:26" ht="25.5" customHeight="1">
      <c r="A9" s="307">
        <f t="shared" ref="A9:A40" si="4">A8+1</f>
        <v>2</v>
      </c>
      <c r="B9" s="308">
        <v>1</v>
      </c>
      <c r="C9" s="309"/>
      <c r="D9" s="310" t="s">
        <v>1484</v>
      </c>
      <c r="E9" s="311">
        <v>9000000</v>
      </c>
      <c r="F9" s="312" t="s">
        <v>1248</v>
      </c>
      <c r="G9" s="313">
        <v>1</v>
      </c>
      <c r="H9" s="314">
        <v>1</v>
      </c>
      <c r="I9" s="314">
        <v>1</v>
      </c>
      <c r="J9" s="314">
        <v>0</v>
      </c>
      <c r="K9" s="314">
        <v>0</v>
      </c>
      <c r="L9" s="313">
        <v>1</v>
      </c>
      <c r="M9" s="314">
        <v>1</v>
      </c>
      <c r="N9" s="315">
        <v>1</v>
      </c>
      <c r="O9" s="313">
        <v>0</v>
      </c>
      <c r="P9" s="314">
        <v>1</v>
      </c>
      <c r="Q9" s="316">
        <v>1</v>
      </c>
      <c r="R9" s="317">
        <v>1</v>
      </c>
      <c r="S9" s="316">
        <v>1</v>
      </c>
      <c r="T9" s="318">
        <v>1</v>
      </c>
      <c r="U9" s="319" t="s">
        <v>1507</v>
      </c>
      <c r="V9" s="320" t="str">
        <f t="shared" si="0"/>
        <v/>
      </c>
      <c r="W9" s="320" t="str">
        <f t="shared" si="1"/>
        <v>ü</v>
      </c>
      <c r="X9" s="320" t="str">
        <f t="shared" si="2"/>
        <v/>
      </c>
      <c r="Y9" s="320" t="str">
        <f t="shared" si="3"/>
        <v/>
      </c>
    </row>
    <row r="10" spans="1:26" ht="25.5" customHeight="1">
      <c r="A10" s="307">
        <f t="shared" si="4"/>
        <v>3</v>
      </c>
      <c r="B10" s="308">
        <v>1</v>
      </c>
      <c r="C10" s="309"/>
      <c r="D10" s="310" t="s">
        <v>1412</v>
      </c>
      <c r="E10" s="311">
        <v>9000000</v>
      </c>
      <c r="F10" s="312" t="s">
        <v>1248</v>
      </c>
      <c r="G10" s="313">
        <v>1</v>
      </c>
      <c r="H10" s="314">
        <v>1</v>
      </c>
      <c r="I10" s="314">
        <v>1</v>
      </c>
      <c r="J10" s="314">
        <v>0</v>
      </c>
      <c r="K10" s="314">
        <v>0</v>
      </c>
      <c r="L10" s="313">
        <v>1</v>
      </c>
      <c r="M10" s="314">
        <v>1</v>
      </c>
      <c r="N10" s="315">
        <v>1</v>
      </c>
      <c r="O10" s="313">
        <v>0</v>
      </c>
      <c r="P10" s="314">
        <v>1</v>
      </c>
      <c r="Q10" s="316">
        <v>1</v>
      </c>
      <c r="R10" s="317">
        <v>1</v>
      </c>
      <c r="S10" s="316">
        <v>1</v>
      </c>
      <c r="T10" s="318">
        <v>1</v>
      </c>
      <c r="U10" s="319" t="s">
        <v>1030</v>
      </c>
      <c r="V10" s="320" t="str">
        <f t="shared" si="0"/>
        <v/>
      </c>
      <c r="W10" s="320" t="str">
        <f t="shared" si="1"/>
        <v>ü</v>
      </c>
      <c r="X10" s="320" t="str">
        <f t="shared" si="2"/>
        <v/>
      </c>
      <c r="Y10" s="320" t="str">
        <f t="shared" si="3"/>
        <v/>
      </c>
    </row>
    <row r="11" spans="1:26" ht="25.5" customHeight="1">
      <c r="A11" s="307">
        <f t="shared" si="4"/>
        <v>4</v>
      </c>
      <c r="B11" s="308">
        <v>1</v>
      </c>
      <c r="C11" s="309"/>
      <c r="D11" s="310" t="s">
        <v>1413</v>
      </c>
      <c r="E11" s="311">
        <v>5978100</v>
      </c>
      <c r="F11" s="312" t="s">
        <v>1250</v>
      </c>
      <c r="G11" s="313">
        <v>1</v>
      </c>
      <c r="H11" s="314">
        <v>1</v>
      </c>
      <c r="I11" s="314">
        <v>1</v>
      </c>
      <c r="J11" s="314">
        <v>0</v>
      </c>
      <c r="K11" s="314">
        <v>0</v>
      </c>
      <c r="L11" s="313">
        <v>1</v>
      </c>
      <c r="M11" s="314">
        <v>1</v>
      </c>
      <c r="N11" s="315">
        <v>1</v>
      </c>
      <c r="O11" s="313">
        <v>0</v>
      </c>
      <c r="P11" s="314">
        <v>1</v>
      </c>
      <c r="Q11" s="316">
        <v>1</v>
      </c>
      <c r="R11" s="317">
        <v>1</v>
      </c>
      <c r="S11" s="316">
        <v>1</v>
      </c>
      <c r="T11" s="318">
        <v>1</v>
      </c>
      <c r="U11" s="321" t="s">
        <v>897</v>
      </c>
      <c r="V11" s="320" t="str">
        <f t="shared" si="0"/>
        <v>ü</v>
      </c>
      <c r="W11" s="320" t="str">
        <f t="shared" si="1"/>
        <v/>
      </c>
      <c r="X11" s="320" t="str">
        <f t="shared" si="2"/>
        <v/>
      </c>
      <c r="Y11" s="320" t="str">
        <f t="shared" si="3"/>
        <v/>
      </c>
    </row>
    <row r="12" spans="1:26" ht="28.5">
      <c r="A12" s="307">
        <f t="shared" si="4"/>
        <v>5</v>
      </c>
      <c r="B12" s="308">
        <v>1</v>
      </c>
      <c r="C12" s="309"/>
      <c r="D12" s="310" t="s">
        <v>1414</v>
      </c>
      <c r="E12" s="311">
        <v>1729000</v>
      </c>
      <c r="F12" s="312" t="s">
        <v>1250</v>
      </c>
      <c r="G12" s="313">
        <v>1</v>
      </c>
      <c r="H12" s="314">
        <v>1</v>
      </c>
      <c r="I12" s="314">
        <v>1</v>
      </c>
      <c r="J12" s="314">
        <v>0</v>
      </c>
      <c r="K12" s="314">
        <v>0</v>
      </c>
      <c r="L12" s="313">
        <v>1</v>
      </c>
      <c r="M12" s="314">
        <v>1</v>
      </c>
      <c r="N12" s="315">
        <v>1</v>
      </c>
      <c r="O12" s="313">
        <v>0</v>
      </c>
      <c r="P12" s="314">
        <v>1</v>
      </c>
      <c r="Q12" s="316">
        <v>1</v>
      </c>
      <c r="R12" s="317">
        <v>1</v>
      </c>
      <c r="S12" s="316">
        <v>1</v>
      </c>
      <c r="T12" s="318">
        <v>1</v>
      </c>
      <c r="U12" s="321" t="s">
        <v>897</v>
      </c>
      <c r="V12" s="320" t="str">
        <f t="shared" si="0"/>
        <v>ü</v>
      </c>
      <c r="W12" s="320" t="str">
        <f t="shared" si="1"/>
        <v/>
      </c>
      <c r="X12" s="320" t="str">
        <f t="shared" si="2"/>
        <v/>
      </c>
      <c r="Y12" s="320" t="str">
        <f t="shared" si="3"/>
        <v/>
      </c>
    </row>
    <row r="13" spans="1:26" ht="25.5" customHeight="1">
      <c r="A13" s="307">
        <f t="shared" si="4"/>
        <v>6</v>
      </c>
      <c r="B13" s="308">
        <v>1</v>
      </c>
      <c r="C13" s="309"/>
      <c r="D13" s="310" t="s">
        <v>1415</v>
      </c>
      <c r="E13" s="311">
        <v>1097000</v>
      </c>
      <c r="F13" s="312" t="s">
        <v>1250</v>
      </c>
      <c r="G13" s="313">
        <v>1</v>
      </c>
      <c r="H13" s="314">
        <v>1</v>
      </c>
      <c r="I13" s="314">
        <v>1</v>
      </c>
      <c r="J13" s="314">
        <v>0</v>
      </c>
      <c r="K13" s="314">
        <v>0</v>
      </c>
      <c r="L13" s="313">
        <v>1</v>
      </c>
      <c r="M13" s="314">
        <v>1</v>
      </c>
      <c r="N13" s="315">
        <v>1</v>
      </c>
      <c r="O13" s="313">
        <v>0</v>
      </c>
      <c r="P13" s="314">
        <v>1</v>
      </c>
      <c r="Q13" s="316">
        <v>1</v>
      </c>
      <c r="R13" s="317">
        <v>1</v>
      </c>
      <c r="S13" s="316">
        <v>1</v>
      </c>
      <c r="T13" s="318">
        <v>1</v>
      </c>
      <c r="U13" s="321" t="s">
        <v>897</v>
      </c>
      <c r="V13" s="320" t="str">
        <f t="shared" si="0"/>
        <v>ü</v>
      </c>
      <c r="W13" s="320" t="str">
        <f t="shared" si="1"/>
        <v/>
      </c>
      <c r="X13" s="320" t="str">
        <f t="shared" si="2"/>
        <v/>
      </c>
      <c r="Y13" s="320" t="str">
        <f t="shared" si="3"/>
        <v/>
      </c>
    </row>
    <row r="14" spans="1:26" ht="25.5" customHeight="1">
      <c r="A14" s="307">
        <f t="shared" si="4"/>
        <v>7</v>
      </c>
      <c r="B14" s="308">
        <v>1</v>
      </c>
      <c r="C14" s="309"/>
      <c r="D14" s="310" t="s">
        <v>1416</v>
      </c>
      <c r="E14" s="311">
        <v>1000000</v>
      </c>
      <c r="F14" s="312" t="s">
        <v>1250</v>
      </c>
      <c r="G14" s="313">
        <v>1</v>
      </c>
      <c r="H14" s="314">
        <v>1</v>
      </c>
      <c r="I14" s="314">
        <v>1</v>
      </c>
      <c r="J14" s="314">
        <v>0</v>
      </c>
      <c r="K14" s="314">
        <v>0</v>
      </c>
      <c r="L14" s="313">
        <v>1</v>
      </c>
      <c r="M14" s="314">
        <v>1</v>
      </c>
      <c r="N14" s="315">
        <v>1</v>
      </c>
      <c r="O14" s="313">
        <v>0</v>
      </c>
      <c r="P14" s="314">
        <v>1</v>
      </c>
      <c r="Q14" s="316">
        <v>1</v>
      </c>
      <c r="R14" s="317">
        <v>1</v>
      </c>
      <c r="S14" s="316">
        <v>1</v>
      </c>
      <c r="T14" s="318">
        <v>1</v>
      </c>
      <c r="U14" s="321" t="s">
        <v>897</v>
      </c>
      <c r="V14" s="320" t="str">
        <f t="shared" si="0"/>
        <v>ü</v>
      </c>
      <c r="W14" s="320" t="str">
        <f t="shared" si="1"/>
        <v/>
      </c>
      <c r="X14" s="320" t="str">
        <f t="shared" si="2"/>
        <v/>
      </c>
      <c r="Y14" s="320" t="str">
        <f t="shared" si="3"/>
        <v/>
      </c>
    </row>
    <row r="15" spans="1:26" ht="25.5" customHeight="1">
      <c r="A15" s="307">
        <f t="shared" si="4"/>
        <v>8</v>
      </c>
      <c r="B15" s="308">
        <v>1</v>
      </c>
      <c r="C15" s="309"/>
      <c r="D15" s="310" t="s">
        <v>1417</v>
      </c>
      <c r="E15" s="311">
        <v>2300000</v>
      </c>
      <c r="F15" s="312" t="s">
        <v>1250</v>
      </c>
      <c r="G15" s="313">
        <v>1</v>
      </c>
      <c r="H15" s="314">
        <v>1</v>
      </c>
      <c r="I15" s="314">
        <v>1</v>
      </c>
      <c r="J15" s="314">
        <v>0</v>
      </c>
      <c r="K15" s="314">
        <v>0</v>
      </c>
      <c r="L15" s="313">
        <v>1</v>
      </c>
      <c r="M15" s="314">
        <v>1</v>
      </c>
      <c r="N15" s="315">
        <v>1</v>
      </c>
      <c r="O15" s="313">
        <v>0</v>
      </c>
      <c r="P15" s="314">
        <v>1</v>
      </c>
      <c r="Q15" s="316">
        <v>1</v>
      </c>
      <c r="R15" s="317">
        <v>1</v>
      </c>
      <c r="S15" s="316">
        <v>1</v>
      </c>
      <c r="T15" s="318">
        <v>1</v>
      </c>
      <c r="U15" s="319" t="s">
        <v>1114</v>
      </c>
      <c r="V15" s="320" t="str">
        <f t="shared" si="0"/>
        <v>ü</v>
      </c>
      <c r="W15" s="320" t="str">
        <f t="shared" si="1"/>
        <v/>
      </c>
      <c r="X15" s="320" t="str">
        <f t="shared" si="2"/>
        <v/>
      </c>
      <c r="Y15" s="320" t="str">
        <f t="shared" si="3"/>
        <v/>
      </c>
    </row>
    <row r="16" spans="1:26" ht="25.5" customHeight="1">
      <c r="A16" s="307">
        <f t="shared" si="4"/>
        <v>9</v>
      </c>
      <c r="B16" s="308">
        <v>1</v>
      </c>
      <c r="C16" s="309"/>
      <c r="D16" s="310" t="s">
        <v>1418</v>
      </c>
      <c r="E16" s="311">
        <v>886000</v>
      </c>
      <c r="F16" s="312" t="s">
        <v>1250</v>
      </c>
      <c r="G16" s="313">
        <v>1</v>
      </c>
      <c r="H16" s="314">
        <v>1</v>
      </c>
      <c r="I16" s="314">
        <v>1</v>
      </c>
      <c r="J16" s="314">
        <v>0</v>
      </c>
      <c r="K16" s="314">
        <v>0</v>
      </c>
      <c r="L16" s="313">
        <v>1</v>
      </c>
      <c r="M16" s="314">
        <v>1</v>
      </c>
      <c r="N16" s="315">
        <v>1</v>
      </c>
      <c r="O16" s="313">
        <v>0</v>
      </c>
      <c r="P16" s="314">
        <v>1</v>
      </c>
      <c r="Q16" s="316">
        <v>1</v>
      </c>
      <c r="R16" s="317">
        <v>1</v>
      </c>
      <c r="S16" s="316">
        <v>1</v>
      </c>
      <c r="T16" s="318">
        <v>1</v>
      </c>
      <c r="U16" s="319" t="s">
        <v>1115</v>
      </c>
      <c r="V16" s="320" t="str">
        <f t="shared" si="0"/>
        <v>ü</v>
      </c>
      <c r="W16" s="320" t="str">
        <f t="shared" si="1"/>
        <v/>
      </c>
      <c r="X16" s="320" t="str">
        <f t="shared" si="2"/>
        <v/>
      </c>
      <c r="Y16" s="320" t="str">
        <f t="shared" si="3"/>
        <v/>
      </c>
    </row>
    <row r="17" spans="1:25" ht="28.5">
      <c r="A17" s="307">
        <f t="shared" si="4"/>
        <v>10</v>
      </c>
      <c r="B17" s="308">
        <v>1</v>
      </c>
      <c r="C17" s="309"/>
      <c r="D17" s="310" t="s">
        <v>820</v>
      </c>
      <c r="E17" s="311">
        <v>9000000</v>
      </c>
      <c r="F17" s="312" t="s">
        <v>1248</v>
      </c>
      <c r="G17" s="313">
        <v>1</v>
      </c>
      <c r="H17" s="314">
        <v>1</v>
      </c>
      <c r="I17" s="314">
        <v>1</v>
      </c>
      <c r="J17" s="314">
        <v>0</v>
      </c>
      <c r="K17" s="314">
        <v>0</v>
      </c>
      <c r="L17" s="313">
        <v>1</v>
      </c>
      <c r="M17" s="314">
        <v>1</v>
      </c>
      <c r="N17" s="315">
        <v>1</v>
      </c>
      <c r="O17" s="313">
        <v>0</v>
      </c>
      <c r="P17" s="314">
        <v>1</v>
      </c>
      <c r="Q17" s="316">
        <v>1</v>
      </c>
      <c r="R17" s="317">
        <v>1</v>
      </c>
      <c r="S17" s="316">
        <v>1</v>
      </c>
      <c r="T17" s="318">
        <v>1</v>
      </c>
      <c r="U17" s="319" t="s">
        <v>1030</v>
      </c>
      <c r="V17" s="320" t="str">
        <f t="shared" si="0"/>
        <v/>
      </c>
      <c r="W17" s="320" t="str">
        <f t="shared" si="1"/>
        <v>ü</v>
      </c>
      <c r="X17" s="320" t="str">
        <f t="shared" si="2"/>
        <v/>
      </c>
      <c r="Y17" s="320" t="str">
        <f t="shared" si="3"/>
        <v/>
      </c>
    </row>
    <row r="18" spans="1:25" ht="25.5" customHeight="1">
      <c r="A18" s="307">
        <f t="shared" si="4"/>
        <v>11</v>
      </c>
      <c r="B18" s="308">
        <v>1</v>
      </c>
      <c r="C18" s="309"/>
      <c r="D18" s="310" t="s">
        <v>1419</v>
      </c>
      <c r="E18" s="311">
        <v>5000000</v>
      </c>
      <c r="F18" s="312" t="s">
        <v>1249</v>
      </c>
      <c r="G18" s="313">
        <v>1</v>
      </c>
      <c r="H18" s="314">
        <v>0</v>
      </c>
      <c r="I18" s="314">
        <v>0</v>
      </c>
      <c r="J18" s="314">
        <v>0</v>
      </c>
      <c r="K18" s="315">
        <v>0</v>
      </c>
      <c r="L18" s="313">
        <v>1</v>
      </c>
      <c r="M18" s="314">
        <v>1</v>
      </c>
      <c r="N18" s="315">
        <v>1</v>
      </c>
      <c r="O18" s="313">
        <v>0</v>
      </c>
      <c r="P18" s="314">
        <v>1</v>
      </c>
      <c r="Q18" s="315">
        <v>1</v>
      </c>
      <c r="R18" s="313">
        <v>0</v>
      </c>
      <c r="S18" s="316">
        <v>0</v>
      </c>
      <c r="T18" s="312">
        <v>0</v>
      </c>
      <c r="U18" s="319" t="s">
        <v>1245</v>
      </c>
      <c r="V18" s="320" t="str">
        <f t="shared" si="0"/>
        <v/>
      </c>
      <c r="W18" s="320" t="str">
        <f t="shared" si="1"/>
        <v/>
      </c>
      <c r="X18" s="320" t="str">
        <f t="shared" si="2"/>
        <v/>
      </c>
      <c r="Y18" s="320" t="str">
        <f t="shared" si="3"/>
        <v>ü</v>
      </c>
    </row>
    <row r="19" spans="1:25" ht="25.5" customHeight="1">
      <c r="A19" s="307">
        <f t="shared" si="4"/>
        <v>12</v>
      </c>
      <c r="B19" s="308">
        <v>1</v>
      </c>
      <c r="C19" s="309"/>
      <c r="D19" s="310" t="s">
        <v>1420</v>
      </c>
      <c r="E19" s="311">
        <v>9000000</v>
      </c>
      <c r="F19" s="312" t="s">
        <v>1248</v>
      </c>
      <c r="G19" s="313">
        <v>1</v>
      </c>
      <c r="H19" s="314">
        <v>1</v>
      </c>
      <c r="I19" s="314">
        <v>1</v>
      </c>
      <c r="J19" s="314">
        <v>0</v>
      </c>
      <c r="K19" s="314">
        <v>0</v>
      </c>
      <c r="L19" s="313">
        <v>1</v>
      </c>
      <c r="M19" s="314">
        <v>1</v>
      </c>
      <c r="N19" s="315">
        <v>1</v>
      </c>
      <c r="O19" s="313">
        <v>0</v>
      </c>
      <c r="P19" s="314">
        <v>1</v>
      </c>
      <c r="Q19" s="316">
        <v>1</v>
      </c>
      <c r="R19" s="317">
        <v>1</v>
      </c>
      <c r="S19" s="316">
        <v>1</v>
      </c>
      <c r="T19" s="318">
        <v>1</v>
      </c>
      <c r="U19" s="319" t="s">
        <v>1030</v>
      </c>
      <c r="V19" s="320" t="str">
        <f t="shared" si="0"/>
        <v/>
      </c>
      <c r="W19" s="320" t="str">
        <f t="shared" si="1"/>
        <v>ü</v>
      </c>
      <c r="X19" s="320" t="str">
        <f t="shared" si="2"/>
        <v/>
      </c>
      <c r="Y19" s="320" t="str">
        <f t="shared" si="3"/>
        <v/>
      </c>
    </row>
    <row r="20" spans="1:25" ht="25.5" customHeight="1">
      <c r="A20" s="307">
        <f t="shared" si="4"/>
        <v>13</v>
      </c>
      <c r="B20" s="308">
        <v>1</v>
      </c>
      <c r="C20" s="309"/>
      <c r="D20" s="310" t="s">
        <v>1421</v>
      </c>
      <c r="E20" s="311">
        <v>1207000</v>
      </c>
      <c r="F20" s="312" t="s">
        <v>1250</v>
      </c>
      <c r="G20" s="313">
        <v>1</v>
      </c>
      <c r="H20" s="314">
        <v>1</v>
      </c>
      <c r="I20" s="314">
        <v>1</v>
      </c>
      <c r="J20" s="314">
        <v>0</v>
      </c>
      <c r="K20" s="314">
        <v>0</v>
      </c>
      <c r="L20" s="313">
        <v>1</v>
      </c>
      <c r="M20" s="314">
        <v>1</v>
      </c>
      <c r="N20" s="315">
        <v>1</v>
      </c>
      <c r="O20" s="313">
        <v>0</v>
      </c>
      <c r="P20" s="314">
        <v>1</v>
      </c>
      <c r="Q20" s="316">
        <v>1</v>
      </c>
      <c r="R20" s="317">
        <v>1</v>
      </c>
      <c r="S20" s="316">
        <v>1</v>
      </c>
      <c r="T20" s="318">
        <v>1</v>
      </c>
      <c r="U20" s="321" t="s">
        <v>897</v>
      </c>
      <c r="V20" s="320" t="str">
        <f t="shared" si="0"/>
        <v>ü</v>
      </c>
      <c r="W20" s="320" t="str">
        <f t="shared" si="1"/>
        <v/>
      </c>
      <c r="X20" s="320" t="str">
        <f t="shared" si="2"/>
        <v/>
      </c>
      <c r="Y20" s="320" t="str">
        <f t="shared" si="3"/>
        <v/>
      </c>
    </row>
    <row r="21" spans="1:25" ht="25.5" customHeight="1">
      <c r="A21" s="307">
        <f t="shared" si="4"/>
        <v>14</v>
      </c>
      <c r="B21" s="308">
        <v>1</v>
      </c>
      <c r="C21" s="309"/>
      <c r="D21" s="310" t="s">
        <v>1422</v>
      </c>
      <c r="E21" s="311">
        <v>1180000</v>
      </c>
      <c r="F21" s="312" t="s">
        <v>1250</v>
      </c>
      <c r="G21" s="313">
        <v>1</v>
      </c>
      <c r="H21" s="314">
        <v>1</v>
      </c>
      <c r="I21" s="314">
        <v>1</v>
      </c>
      <c r="J21" s="314">
        <v>0</v>
      </c>
      <c r="K21" s="314">
        <v>0</v>
      </c>
      <c r="L21" s="313">
        <v>1</v>
      </c>
      <c r="M21" s="314">
        <v>1</v>
      </c>
      <c r="N21" s="315">
        <v>1</v>
      </c>
      <c r="O21" s="313">
        <v>0</v>
      </c>
      <c r="P21" s="314">
        <v>1</v>
      </c>
      <c r="Q21" s="316">
        <v>1</v>
      </c>
      <c r="R21" s="317">
        <v>1</v>
      </c>
      <c r="S21" s="316">
        <v>1</v>
      </c>
      <c r="T21" s="318">
        <v>1</v>
      </c>
      <c r="U21" s="321" t="s">
        <v>897</v>
      </c>
      <c r="V21" s="320" t="str">
        <f t="shared" si="0"/>
        <v>ü</v>
      </c>
      <c r="W21" s="320" t="str">
        <f t="shared" si="1"/>
        <v/>
      </c>
      <c r="X21" s="320" t="str">
        <f t="shared" si="2"/>
        <v/>
      </c>
      <c r="Y21" s="320" t="str">
        <f t="shared" si="3"/>
        <v/>
      </c>
    </row>
    <row r="22" spans="1:25" ht="25.5" customHeight="1">
      <c r="A22" s="307">
        <f t="shared" si="4"/>
        <v>15</v>
      </c>
      <c r="B22" s="308">
        <v>1</v>
      </c>
      <c r="C22" s="309"/>
      <c r="D22" s="310" t="s">
        <v>1423</v>
      </c>
      <c r="E22" s="311">
        <v>1125000</v>
      </c>
      <c r="F22" s="312" t="s">
        <v>1250</v>
      </c>
      <c r="G22" s="313">
        <v>1</v>
      </c>
      <c r="H22" s="314">
        <v>1</v>
      </c>
      <c r="I22" s="314">
        <v>1</v>
      </c>
      <c r="J22" s="314">
        <v>0</v>
      </c>
      <c r="K22" s="314">
        <v>0</v>
      </c>
      <c r="L22" s="313">
        <v>1</v>
      </c>
      <c r="M22" s="314">
        <v>1</v>
      </c>
      <c r="N22" s="315">
        <v>1</v>
      </c>
      <c r="O22" s="313">
        <v>0</v>
      </c>
      <c r="P22" s="314">
        <v>1</v>
      </c>
      <c r="Q22" s="316">
        <v>1</v>
      </c>
      <c r="R22" s="317">
        <v>1</v>
      </c>
      <c r="S22" s="316">
        <v>1</v>
      </c>
      <c r="T22" s="318">
        <v>1</v>
      </c>
      <c r="U22" s="321" t="s">
        <v>897</v>
      </c>
      <c r="V22" s="320" t="str">
        <f t="shared" si="0"/>
        <v>ü</v>
      </c>
      <c r="W22" s="320" t="str">
        <f t="shared" si="1"/>
        <v/>
      </c>
      <c r="X22" s="320" t="str">
        <f t="shared" si="2"/>
        <v/>
      </c>
      <c r="Y22" s="320" t="str">
        <f t="shared" si="3"/>
        <v/>
      </c>
    </row>
    <row r="23" spans="1:25" ht="28.5">
      <c r="A23" s="307">
        <f t="shared" si="4"/>
        <v>16</v>
      </c>
      <c r="B23" s="308">
        <v>1</v>
      </c>
      <c r="C23" s="309"/>
      <c r="D23" s="310" t="s">
        <v>1424</v>
      </c>
      <c r="E23" s="311">
        <v>2500000</v>
      </c>
      <c r="F23" s="312" t="s">
        <v>1250</v>
      </c>
      <c r="G23" s="313">
        <v>1</v>
      </c>
      <c r="H23" s="314">
        <v>1</v>
      </c>
      <c r="I23" s="314">
        <v>1</v>
      </c>
      <c r="J23" s="314">
        <v>0</v>
      </c>
      <c r="K23" s="314">
        <v>0</v>
      </c>
      <c r="L23" s="313">
        <v>1</v>
      </c>
      <c r="M23" s="314">
        <v>1</v>
      </c>
      <c r="N23" s="315">
        <v>1</v>
      </c>
      <c r="O23" s="313">
        <v>0</v>
      </c>
      <c r="P23" s="314">
        <v>1</v>
      </c>
      <c r="Q23" s="316">
        <v>1</v>
      </c>
      <c r="R23" s="317">
        <v>1</v>
      </c>
      <c r="S23" s="316">
        <v>1</v>
      </c>
      <c r="T23" s="318">
        <v>1</v>
      </c>
      <c r="U23" s="319" t="s">
        <v>1116</v>
      </c>
      <c r="V23" s="320" t="str">
        <f t="shared" si="0"/>
        <v>ü</v>
      </c>
      <c r="W23" s="320" t="str">
        <f t="shared" si="1"/>
        <v/>
      </c>
      <c r="X23" s="320" t="str">
        <f t="shared" si="2"/>
        <v/>
      </c>
      <c r="Y23" s="320" t="str">
        <f t="shared" si="3"/>
        <v/>
      </c>
    </row>
    <row r="24" spans="1:25" ht="25.5" customHeight="1">
      <c r="A24" s="307">
        <f t="shared" si="4"/>
        <v>17</v>
      </c>
      <c r="B24" s="308">
        <v>1</v>
      </c>
      <c r="C24" s="309"/>
      <c r="D24" s="310" t="s">
        <v>1425</v>
      </c>
      <c r="E24" s="311">
        <v>1800000</v>
      </c>
      <c r="F24" s="312" t="s">
        <v>1250</v>
      </c>
      <c r="G24" s="313">
        <v>1</v>
      </c>
      <c r="H24" s="314">
        <v>1</v>
      </c>
      <c r="I24" s="314">
        <v>1</v>
      </c>
      <c r="J24" s="314">
        <v>0</v>
      </c>
      <c r="K24" s="314">
        <v>0</v>
      </c>
      <c r="L24" s="313">
        <v>1</v>
      </c>
      <c r="M24" s="314">
        <v>1</v>
      </c>
      <c r="N24" s="315">
        <v>1</v>
      </c>
      <c r="O24" s="313">
        <v>0</v>
      </c>
      <c r="P24" s="314">
        <v>1</v>
      </c>
      <c r="Q24" s="316">
        <v>1</v>
      </c>
      <c r="R24" s="317">
        <v>1</v>
      </c>
      <c r="S24" s="316">
        <v>1</v>
      </c>
      <c r="T24" s="318">
        <v>1</v>
      </c>
      <c r="U24" s="321" t="s">
        <v>897</v>
      </c>
      <c r="V24" s="320" t="str">
        <f t="shared" si="0"/>
        <v>ü</v>
      </c>
      <c r="W24" s="320" t="str">
        <f t="shared" si="1"/>
        <v/>
      </c>
      <c r="X24" s="320" t="str">
        <f t="shared" si="2"/>
        <v/>
      </c>
      <c r="Y24" s="320" t="str">
        <f t="shared" si="3"/>
        <v/>
      </c>
    </row>
    <row r="25" spans="1:25" ht="28.5">
      <c r="A25" s="307">
        <f t="shared" si="4"/>
        <v>18</v>
      </c>
      <c r="B25" s="308">
        <v>1</v>
      </c>
      <c r="C25" s="309"/>
      <c r="D25" s="310" t="s">
        <v>1222</v>
      </c>
      <c r="E25" s="311">
        <v>1900000</v>
      </c>
      <c r="F25" s="312" t="s">
        <v>1250</v>
      </c>
      <c r="G25" s="313">
        <v>1</v>
      </c>
      <c r="H25" s="314">
        <v>1</v>
      </c>
      <c r="I25" s="314">
        <v>1</v>
      </c>
      <c r="J25" s="314">
        <v>0</v>
      </c>
      <c r="K25" s="314">
        <v>0</v>
      </c>
      <c r="L25" s="313">
        <v>1</v>
      </c>
      <c r="M25" s="314">
        <v>1</v>
      </c>
      <c r="N25" s="315">
        <v>1</v>
      </c>
      <c r="O25" s="313">
        <v>0</v>
      </c>
      <c r="P25" s="314">
        <v>1</v>
      </c>
      <c r="Q25" s="316">
        <v>1</v>
      </c>
      <c r="R25" s="317">
        <v>1</v>
      </c>
      <c r="S25" s="316">
        <v>1</v>
      </c>
      <c r="T25" s="318">
        <v>1</v>
      </c>
      <c r="U25" s="321" t="s">
        <v>897</v>
      </c>
      <c r="V25" s="320" t="str">
        <f t="shared" si="0"/>
        <v>ü</v>
      </c>
      <c r="W25" s="320" t="str">
        <f t="shared" si="1"/>
        <v/>
      </c>
      <c r="X25" s="320" t="str">
        <f t="shared" si="2"/>
        <v/>
      </c>
      <c r="Y25" s="320" t="str">
        <f t="shared" si="3"/>
        <v/>
      </c>
    </row>
    <row r="26" spans="1:25" ht="25.5" customHeight="1">
      <c r="A26" s="307">
        <f t="shared" si="4"/>
        <v>19</v>
      </c>
      <c r="B26" s="308">
        <v>1</v>
      </c>
      <c r="C26" s="309"/>
      <c r="D26" s="310" t="s">
        <v>1223</v>
      </c>
      <c r="E26" s="311">
        <v>791000</v>
      </c>
      <c r="F26" s="312" t="s">
        <v>1250</v>
      </c>
      <c r="G26" s="313">
        <v>1</v>
      </c>
      <c r="H26" s="314">
        <v>1</v>
      </c>
      <c r="I26" s="314">
        <v>1</v>
      </c>
      <c r="J26" s="314">
        <v>0</v>
      </c>
      <c r="K26" s="314">
        <v>0</v>
      </c>
      <c r="L26" s="313">
        <v>1</v>
      </c>
      <c r="M26" s="314">
        <v>1</v>
      </c>
      <c r="N26" s="315">
        <v>1</v>
      </c>
      <c r="O26" s="313">
        <v>0</v>
      </c>
      <c r="P26" s="314">
        <v>1</v>
      </c>
      <c r="Q26" s="316">
        <v>1</v>
      </c>
      <c r="R26" s="317">
        <v>1</v>
      </c>
      <c r="S26" s="316">
        <v>1</v>
      </c>
      <c r="T26" s="318">
        <v>1</v>
      </c>
      <c r="U26" s="321" t="s">
        <v>897</v>
      </c>
      <c r="V26" s="320" t="str">
        <f t="shared" si="0"/>
        <v>ü</v>
      </c>
      <c r="W26" s="320" t="str">
        <f t="shared" si="1"/>
        <v/>
      </c>
      <c r="X26" s="320" t="str">
        <f t="shared" si="2"/>
        <v/>
      </c>
      <c r="Y26" s="320" t="str">
        <f t="shared" si="3"/>
        <v/>
      </c>
    </row>
    <row r="27" spans="1:25" ht="25.5" customHeight="1">
      <c r="A27" s="307">
        <f t="shared" si="4"/>
        <v>20</v>
      </c>
      <c r="B27" s="308">
        <v>1</v>
      </c>
      <c r="C27" s="309"/>
      <c r="D27" s="310" t="s">
        <v>1224</v>
      </c>
      <c r="E27" s="311">
        <v>548639</v>
      </c>
      <c r="F27" s="312" t="s">
        <v>1250</v>
      </c>
      <c r="G27" s="313">
        <v>1</v>
      </c>
      <c r="H27" s="314">
        <v>1</v>
      </c>
      <c r="I27" s="314">
        <v>1</v>
      </c>
      <c r="J27" s="314">
        <v>0</v>
      </c>
      <c r="K27" s="314">
        <v>0</v>
      </c>
      <c r="L27" s="313">
        <v>1</v>
      </c>
      <c r="M27" s="314">
        <v>1</v>
      </c>
      <c r="N27" s="315">
        <v>1</v>
      </c>
      <c r="O27" s="313">
        <v>0</v>
      </c>
      <c r="P27" s="314">
        <v>1</v>
      </c>
      <c r="Q27" s="316">
        <v>1</v>
      </c>
      <c r="R27" s="317">
        <v>1</v>
      </c>
      <c r="S27" s="316">
        <v>1</v>
      </c>
      <c r="T27" s="318">
        <v>1</v>
      </c>
      <c r="U27" s="321" t="s">
        <v>897</v>
      </c>
      <c r="V27" s="320" t="str">
        <f t="shared" si="0"/>
        <v>ü</v>
      </c>
      <c r="W27" s="320" t="str">
        <f t="shared" si="1"/>
        <v/>
      </c>
      <c r="X27" s="320" t="str">
        <f t="shared" si="2"/>
        <v/>
      </c>
      <c r="Y27" s="320" t="str">
        <f t="shared" si="3"/>
        <v/>
      </c>
    </row>
    <row r="28" spans="1:25" ht="25.5" customHeight="1">
      <c r="A28" s="307">
        <f t="shared" si="4"/>
        <v>21</v>
      </c>
      <c r="B28" s="308">
        <v>1</v>
      </c>
      <c r="C28" s="309"/>
      <c r="D28" s="310" t="s">
        <v>1225</v>
      </c>
      <c r="E28" s="311">
        <v>208632</v>
      </c>
      <c r="F28" s="312" t="s">
        <v>1341</v>
      </c>
      <c r="G28" s="313">
        <v>1</v>
      </c>
      <c r="H28" s="314">
        <v>1</v>
      </c>
      <c r="I28" s="314">
        <v>1</v>
      </c>
      <c r="J28" s="314">
        <v>0</v>
      </c>
      <c r="K28" s="314">
        <v>0</v>
      </c>
      <c r="L28" s="313">
        <v>1</v>
      </c>
      <c r="M28" s="314">
        <v>1</v>
      </c>
      <c r="N28" s="315">
        <v>1</v>
      </c>
      <c r="O28" s="313">
        <v>0</v>
      </c>
      <c r="P28" s="314">
        <v>1</v>
      </c>
      <c r="Q28" s="316">
        <v>1</v>
      </c>
      <c r="R28" s="317">
        <v>1</v>
      </c>
      <c r="S28" s="316">
        <v>1</v>
      </c>
      <c r="T28" s="318">
        <v>1</v>
      </c>
      <c r="U28" s="321" t="s">
        <v>1342</v>
      </c>
      <c r="V28" s="320" t="str">
        <f t="shared" si="0"/>
        <v/>
      </c>
      <c r="W28" s="320" t="str">
        <f t="shared" si="1"/>
        <v/>
      </c>
      <c r="X28" s="320" t="str">
        <f t="shared" si="2"/>
        <v>ü</v>
      </c>
      <c r="Y28" s="320" t="str">
        <f t="shared" si="3"/>
        <v/>
      </c>
    </row>
    <row r="29" spans="1:25" ht="25.5" customHeight="1">
      <c r="A29" s="307">
        <f t="shared" si="4"/>
        <v>22</v>
      </c>
      <c r="B29" s="308">
        <v>1</v>
      </c>
      <c r="C29" s="309"/>
      <c r="D29" s="310" t="s">
        <v>1226</v>
      </c>
      <c r="E29" s="311">
        <v>1226659</v>
      </c>
      <c r="F29" s="312" t="s">
        <v>1250</v>
      </c>
      <c r="G29" s="313">
        <v>1</v>
      </c>
      <c r="H29" s="314">
        <v>1</v>
      </c>
      <c r="I29" s="314">
        <v>1</v>
      </c>
      <c r="J29" s="314">
        <v>0</v>
      </c>
      <c r="K29" s="314">
        <v>0</v>
      </c>
      <c r="L29" s="313">
        <v>1</v>
      </c>
      <c r="M29" s="314">
        <v>1</v>
      </c>
      <c r="N29" s="315">
        <v>1</v>
      </c>
      <c r="O29" s="313">
        <v>0</v>
      </c>
      <c r="P29" s="314">
        <v>1</v>
      </c>
      <c r="Q29" s="316">
        <v>1</v>
      </c>
      <c r="R29" s="317">
        <v>1</v>
      </c>
      <c r="S29" s="316">
        <v>1</v>
      </c>
      <c r="T29" s="318">
        <v>1</v>
      </c>
      <c r="U29" s="321" t="s">
        <v>897</v>
      </c>
      <c r="V29" s="320" t="str">
        <f t="shared" si="0"/>
        <v>ü</v>
      </c>
      <c r="W29" s="320" t="str">
        <f t="shared" si="1"/>
        <v/>
      </c>
      <c r="X29" s="320" t="str">
        <f t="shared" si="2"/>
        <v/>
      </c>
      <c r="Y29" s="320" t="str">
        <f t="shared" si="3"/>
        <v/>
      </c>
    </row>
    <row r="30" spans="1:25" ht="25.5" customHeight="1">
      <c r="A30" s="307">
        <f t="shared" si="4"/>
        <v>23</v>
      </c>
      <c r="B30" s="308">
        <v>1</v>
      </c>
      <c r="C30" s="309"/>
      <c r="D30" s="310" t="s">
        <v>1227</v>
      </c>
      <c r="E30" s="311">
        <v>2000000</v>
      </c>
      <c r="F30" s="312" t="s">
        <v>1250</v>
      </c>
      <c r="G30" s="313">
        <v>1</v>
      </c>
      <c r="H30" s="314">
        <v>1</v>
      </c>
      <c r="I30" s="314">
        <v>1</v>
      </c>
      <c r="J30" s="314">
        <v>0</v>
      </c>
      <c r="K30" s="314">
        <v>0</v>
      </c>
      <c r="L30" s="313">
        <v>1</v>
      </c>
      <c r="M30" s="314">
        <v>1</v>
      </c>
      <c r="N30" s="315">
        <v>1</v>
      </c>
      <c r="O30" s="313">
        <v>0</v>
      </c>
      <c r="P30" s="314">
        <v>1</v>
      </c>
      <c r="Q30" s="316">
        <v>1</v>
      </c>
      <c r="R30" s="317">
        <v>1</v>
      </c>
      <c r="S30" s="316">
        <v>1</v>
      </c>
      <c r="T30" s="318">
        <v>1</v>
      </c>
      <c r="U30" s="321" t="s">
        <v>897</v>
      </c>
      <c r="V30" s="320" t="str">
        <f t="shared" si="0"/>
        <v>ü</v>
      </c>
      <c r="W30" s="320" t="str">
        <f t="shared" si="1"/>
        <v/>
      </c>
      <c r="X30" s="320" t="str">
        <f t="shared" si="2"/>
        <v/>
      </c>
      <c r="Y30" s="320" t="str">
        <f t="shared" si="3"/>
        <v/>
      </c>
    </row>
    <row r="31" spans="1:25" ht="25.5" customHeight="1">
      <c r="A31" s="307">
        <f t="shared" si="4"/>
        <v>24</v>
      </c>
      <c r="B31" s="308">
        <v>1</v>
      </c>
      <c r="C31" s="309"/>
      <c r="D31" s="310" t="s">
        <v>1228</v>
      </c>
      <c r="E31" s="311">
        <v>2420000</v>
      </c>
      <c r="F31" s="312" t="s">
        <v>1250</v>
      </c>
      <c r="G31" s="313">
        <v>1</v>
      </c>
      <c r="H31" s="314">
        <v>1</v>
      </c>
      <c r="I31" s="314">
        <v>1</v>
      </c>
      <c r="J31" s="314">
        <v>0</v>
      </c>
      <c r="K31" s="314">
        <v>0</v>
      </c>
      <c r="L31" s="313">
        <v>1</v>
      </c>
      <c r="M31" s="314">
        <v>1</v>
      </c>
      <c r="N31" s="315">
        <v>1</v>
      </c>
      <c r="O31" s="313">
        <v>0</v>
      </c>
      <c r="P31" s="314">
        <v>1</v>
      </c>
      <c r="Q31" s="316">
        <v>1</v>
      </c>
      <c r="R31" s="317">
        <v>1</v>
      </c>
      <c r="S31" s="316">
        <v>1</v>
      </c>
      <c r="T31" s="318">
        <v>1</v>
      </c>
      <c r="U31" s="321" t="s">
        <v>897</v>
      </c>
      <c r="V31" s="320" t="str">
        <f t="shared" si="0"/>
        <v>ü</v>
      </c>
      <c r="W31" s="320" t="str">
        <f t="shared" si="1"/>
        <v/>
      </c>
      <c r="X31" s="320" t="str">
        <f t="shared" si="2"/>
        <v/>
      </c>
      <c r="Y31" s="320" t="str">
        <f t="shared" si="3"/>
        <v/>
      </c>
    </row>
    <row r="32" spans="1:25" ht="25.5" customHeight="1">
      <c r="A32" s="307">
        <f t="shared" si="4"/>
        <v>25</v>
      </c>
      <c r="B32" s="308">
        <v>1</v>
      </c>
      <c r="C32" s="309"/>
      <c r="D32" s="310" t="s">
        <v>1229</v>
      </c>
      <c r="E32" s="311">
        <v>6599125</v>
      </c>
      <c r="F32" s="312" t="s">
        <v>1250</v>
      </c>
      <c r="G32" s="313">
        <v>1</v>
      </c>
      <c r="H32" s="314">
        <v>1</v>
      </c>
      <c r="I32" s="314">
        <v>1</v>
      </c>
      <c r="J32" s="314">
        <v>0</v>
      </c>
      <c r="K32" s="314">
        <v>0</v>
      </c>
      <c r="L32" s="313">
        <v>1</v>
      </c>
      <c r="M32" s="314">
        <v>1</v>
      </c>
      <c r="N32" s="315">
        <v>1</v>
      </c>
      <c r="O32" s="313">
        <v>0</v>
      </c>
      <c r="P32" s="314">
        <v>1</v>
      </c>
      <c r="Q32" s="316">
        <v>1</v>
      </c>
      <c r="R32" s="317">
        <v>1</v>
      </c>
      <c r="S32" s="316">
        <v>1</v>
      </c>
      <c r="T32" s="318">
        <v>1</v>
      </c>
      <c r="U32" s="321" t="s">
        <v>897</v>
      </c>
      <c r="V32" s="320" t="str">
        <f t="shared" si="0"/>
        <v>ü</v>
      </c>
      <c r="W32" s="320" t="str">
        <f t="shared" si="1"/>
        <v/>
      </c>
      <c r="X32" s="320" t="str">
        <f t="shared" si="2"/>
        <v/>
      </c>
      <c r="Y32" s="320" t="str">
        <f t="shared" si="3"/>
        <v/>
      </c>
    </row>
    <row r="33" spans="1:25" ht="25.5" customHeight="1">
      <c r="A33" s="307">
        <f t="shared" si="4"/>
        <v>26</v>
      </c>
      <c r="B33" s="308">
        <v>1</v>
      </c>
      <c r="C33" s="309"/>
      <c r="D33" s="310" t="s">
        <v>1230</v>
      </c>
      <c r="E33" s="311">
        <v>1212000</v>
      </c>
      <c r="F33" s="312" t="s">
        <v>1250</v>
      </c>
      <c r="G33" s="313">
        <v>1</v>
      </c>
      <c r="H33" s="314">
        <v>1</v>
      </c>
      <c r="I33" s="314">
        <v>1</v>
      </c>
      <c r="J33" s="314">
        <v>0</v>
      </c>
      <c r="K33" s="314">
        <v>0</v>
      </c>
      <c r="L33" s="313">
        <v>1</v>
      </c>
      <c r="M33" s="314">
        <v>1</v>
      </c>
      <c r="N33" s="315">
        <v>1</v>
      </c>
      <c r="O33" s="313">
        <v>0</v>
      </c>
      <c r="P33" s="314">
        <v>1</v>
      </c>
      <c r="Q33" s="316">
        <v>1</v>
      </c>
      <c r="R33" s="317">
        <v>1</v>
      </c>
      <c r="S33" s="316">
        <v>1</v>
      </c>
      <c r="T33" s="318">
        <v>1</v>
      </c>
      <c r="U33" s="321" t="s">
        <v>897</v>
      </c>
      <c r="V33" s="320" t="str">
        <f t="shared" si="0"/>
        <v>ü</v>
      </c>
      <c r="W33" s="320" t="str">
        <f t="shared" si="1"/>
        <v/>
      </c>
      <c r="X33" s="320" t="str">
        <f t="shared" si="2"/>
        <v/>
      </c>
      <c r="Y33" s="320" t="str">
        <f t="shared" si="3"/>
        <v/>
      </c>
    </row>
    <row r="34" spans="1:25" ht="25.5" customHeight="1">
      <c r="A34" s="307">
        <f t="shared" si="4"/>
        <v>27</v>
      </c>
      <c r="B34" s="308">
        <v>1</v>
      </c>
      <c r="C34" s="309"/>
      <c r="D34" s="310" t="s">
        <v>1231</v>
      </c>
      <c r="E34" s="311">
        <v>2420000</v>
      </c>
      <c r="F34" s="312" t="s">
        <v>1250</v>
      </c>
      <c r="G34" s="313">
        <v>1</v>
      </c>
      <c r="H34" s="314">
        <v>1</v>
      </c>
      <c r="I34" s="314">
        <v>1</v>
      </c>
      <c r="J34" s="314">
        <v>0</v>
      </c>
      <c r="K34" s="314">
        <v>0</v>
      </c>
      <c r="L34" s="313">
        <v>1</v>
      </c>
      <c r="M34" s="314">
        <v>1</v>
      </c>
      <c r="N34" s="315">
        <v>1</v>
      </c>
      <c r="O34" s="313">
        <v>0</v>
      </c>
      <c r="P34" s="314">
        <v>1</v>
      </c>
      <c r="Q34" s="316">
        <v>1</v>
      </c>
      <c r="R34" s="317">
        <v>1</v>
      </c>
      <c r="S34" s="316">
        <v>1</v>
      </c>
      <c r="T34" s="318">
        <v>1</v>
      </c>
      <c r="U34" s="321" t="s">
        <v>897</v>
      </c>
      <c r="V34" s="320" t="str">
        <f t="shared" si="0"/>
        <v>ü</v>
      </c>
      <c r="W34" s="320" t="str">
        <f t="shared" si="1"/>
        <v/>
      </c>
      <c r="X34" s="320" t="str">
        <f t="shared" si="2"/>
        <v/>
      </c>
      <c r="Y34" s="320" t="str">
        <f t="shared" si="3"/>
        <v/>
      </c>
    </row>
    <row r="35" spans="1:25" ht="28.5">
      <c r="A35" s="307">
        <f t="shared" si="4"/>
        <v>28</v>
      </c>
      <c r="B35" s="308">
        <v>1</v>
      </c>
      <c r="C35" s="309"/>
      <c r="D35" s="310" t="s">
        <v>1232</v>
      </c>
      <c r="E35" s="311">
        <v>2000000</v>
      </c>
      <c r="F35" s="312" t="s">
        <v>1250</v>
      </c>
      <c r="G35" s="313">
        <v>1</v>
      </c>
      <c r="H35" s="314">
        <v>1</v>
      </c>
      <c r="I35" s="314">
        <v>1</v>
      </c>
      <c r="J35" s="314">
        <v>0</v>
      </c>
      <c r="K35" s="314">
        <v>0</v>
      </c>
      <c r="L35" s="313">
        <v>1</v>
      </c>
      <c r="M35" s="314">
        <v>1</v>
      </c>
      <c r="N35" s="315">
        <v>1</v>
      </c>
      <c r="O35" s="313">
        <v>0</v>
      </c>
      <c r="P35" s="314">
        <v>1</v>
      </c>
      <c r="Q35" s="316">
        <v>1</v>
      </c>
      <c r="R35" s="317">
        <v>1</v>
      </c>
      <c r="S35" s="316">
        <v>1</v>
      </c>
      <c r="T35" s="318">
        <v>1</v>
      </c>
      <c r="U35" s="321" t="s">
        <v>897</v>
      </c>
      <c r="V35" s="320" t="str">
        <f t="shared" si="0"/>
        <v>ü</v>
      </c>
      <c r="W35" s="320" t="str">
        <f t="shared" si="1"/>
        <v/>
      </c>
      <c r="X35" s="320" t="str">
        <f t="shared" si="2"/>
        <v/>
      </c>
      <c r="Y35" s="320" t="str">
        <f t="shared" si="3"/>
        <v/>
      </c>
    </row>
    <row r="36" spans="1:25" ht="25.5" customHeight="1">
      <c r="A36" s="307">
        <f t="shared" si="4"/>
        <v>29</v>
      </c>
      <c r="B36" s="308">
        <v>1</v>
      </c>
      <c r="C36" s="309"/>
      <c r="D36" s="310" t="s">
        <v>1233</v>
      </c>
      <c r="E36" s="311">
        <v>9000000</v>
      </c>
      <c r="F36" s="312" t="s">
        <v>1248</v>
      </c>
      <c r="G36" s="313">
        <v>1</v>
      </c>
      <c r="H36" s="314">
        <v>1</v>
      </c>
      <c r="I36" s="314">
        <v>1</v>
      </c>
      <c r="J36" s="314">
        <v>0</v>
      </c>
      <c r="K36" s="314">
        <v>0</v>
      </c>
      <c r="L36" s="313">
        <v>1</v>
      </c>
      <c r="M36" s="314">
        <v>1</v>
      </c>
      <c r="N36" s="315">
        <v>1</v>
      </c>
      <c r="O36" s="313">
        <v>0</v>
      </c>
      <c r="P36" s="314">
        <v>1</v>
      </c>
      <c r="Q36" s="316">
        <v>1</v>
      </c>
      <c r="R36" s="317">
        <v>1</v>
      </c>
      <c r="S36" s="316">
        <v>1</v>
      </c>
      <c r="T36" s="318">
        <v>1</v>
      </c>
      <c r="U36" s="319" t="s">
        <v>1030</v>
      </c>
      <c r="V36" s="320" t="str">
        <f t="shared" si="0"/>
        <v/>
      </c>
      <c r="W36" s="320" t="str">
        <f t="shared" si="1"/>
        <v>ü</v>
      </c>
      <c r="X36" s="320" t="str">
        <f t="shared" si="2"/>
        <v/>
      </c>
      <c r="Y36" s="320" t="str">
        <f t="shared" si="3"/>
        <v/>
      </c>
    </row>
    <row r="37" spans="1:25" ht="25.5" customHeight="1">
      <c r="A37" s="307">
        <f t="shared" si="4"/>
        <v>30</v>
      </c>
      <c r="B37" s="308">
        <v>1</v>
      </c>
      <c r="C37" s="309"/>
      <c r="D37" s="310" t="s">
        <v>1234</v>
      </c>
      <c r="E37" s="311">
        <v>9000001</v>
      </c>
      <c r="F37" s="312" t="s">
        <v>1248</v>
      </c>
      <c r="G37" s="313">
        <v>1</v>
      </c>
      <c r="H37" s="314">
        <v>1</v>
      </c>
      <c r="I37" s="314">
        <v>1</v>
      </c>
      <c r="J37" s="314">
        <v>0</v>
      </c>
      <c r="K37" s="314">
        <v>0</v>
      </c>
      <c r="L37" s="313">
        <v>1</v>
      </c>
      <c r="M37" s="314">
        <v>1</v>
      </c>
      <c r="N37" s="315">
        <v>1</v>
      </c>
      <c r="O37" s="313">
        <v>0</v>
      </c>
      <c r="P37" s="314">
        <v>1</v>
      </c>
      <c r="Q37" s="316">
        <v>1</v>
      </c>
      <c r="R37" s="317">
        <v>1</v>
      </c>
      <c r="S37" s="316">
        <v>1</v>
      </c>
      <c r="T37" s="318">
        <v>1</v>
      </c>
      <c r="U37" s="319" t="s">
        <v>1030</v>
      </c>
      <c r="V37" s="320" t="str">
        <f t="shared" si="0"/>
        <v/>
      </c>
      <c r="W37" s="320" t="str">
        <f t="shared" si="1"/>
        <v>ü</v>
      </c>
      <c r="X37" s="320" t="str">
        <f t="shared" si="2"/>
        <v/>
      </c>
      <c r="Y37" s="320" t="str">
        <f t="shared" si="3"/>
        <v/>
      </c>
    </row>
    <row r="38" spans="1:25" ht="25.5" customHeight="1">
      <c r="A38" s="307">
        <f t="shared" si="4"/>
        <v>31</v>
      </c>
      <c r="B38" s="308">
        <v>1</v>
      </c>
      <c r="C38" s="309"/>
      <c r="D38" s="310" t="s">
        <v>1235</v>
      </c>
      <c r="E38" s="311">
        <v>9000002</v>
      </c>
      <c r="F38" s="312" t="s">
        <v>1248</v>
      </c>
      <c r="G38" s="313">
        <v>1</v>
      </c>
      <c r="H38" s="314">
        <v>1</v>
      </c>
      <c r="I38" s="314">
        <v>1</v>
      </c>
      <c r="J38" s="314">
        <v>0</v>
      </c>
      <c r="K38" s="314">
        <v>0</v>
      </c>
      <c r="L38" s="313">
        <v>1</v>
      </c>
      <c r="M38" s="314">
        <v>1</v>
      </c>
      <c r="N38" s="315">
        <v>1</v>
      </c>
      <c r="O38" s="313">
        <v>0</v>
      </c>
      <c r="P38" s="314">
        <v>1</v>
      </c>
      <c r="Q38" s="316">
        <v>1</v>
      </c>
      <c r="R38" s="317">
        <v>1</v>
      </c>
      <c r="S38" s="316">
        <v>1</v>
      </c>
      <c r="T38" s="318">
        <v>1</v>
      </c>
      <c r="U38" s="319" t="s">
        <v>1030</v>
      </c>
      <c r="V38" s="320" t="str">
        <f t="shared" si="0"/>
        <v/>
      </c>
      <c r="W38" s="320" t="str">
        <f t="shared" si="1"/>
        <v>ü</v>
      </c>
      <c r="X38" s="320" t="str">
        <f t="shared" si="2"/>
        <v/>
      </c>
      <c r="Y38" s="320" t="str">
        <f t="shared" si="3"/>
        <v/>
      </c>
    </row>
    <row r="39" spans="1:25" ht="25.5" customHeight="1">
      <c r="A39" s="307">
        <f t="shared" si="4"/>
        <v>32</v>
      </c>
      <c r="B39" s="308">
        <v>1</v>
      </c>
      <c r="C39" s="309"/>
      <c r="D39" s="310" t="s">
        <v>1236</v>
      </c>
      <c r="E39" s="311">
        <v>6000000</v>
      </c>
      <c r="F39" s="312" t="s">
        <v>1250</v>
      </c>
      <c r="G39" s="313">
        <v>1</v>
      </c>
      <c r="H39" s="314">
        <v>1</v>
      </c>
      <c r="I39" s="314">
        <v>1</v>
      </c>
      <c r="J39" s="314">
        <v>0</v>
      </c>
      <c r="K39" s="314">
        <v>0</v>
      </c>
      <c r="L39" s="313">
        <v>1</v>
      </c>
      <c r="M39" s="314">
        <v>1</v>
      </c>
      <c r="N39" s="315">
        <v>1</v>
      </c>
      <c r="O39" s="313">
        <v>0</v>
      </c>
      <c r="P39" s="314">
        <v>1</v>
      </c>
      <c r="Q39" s="316">
        <v>1</v>
      </c>
      <c r="R39" s="317">
        <v>1</v>
      </c>
      <c r="S39" s="316">
        <v>1</v>
      </c>
      <c r="T39" s="318">
        <v>1</v>
      </c>
      <c r="U39" s="321" t="s">
        <v>897</v>
      </c>
      <c r="V39" s="320" t="str">
        <f t="shared" si="0"/>
        <v>ü</v>
      </c>
      <c r="W39" s="320" t="str">
        <f t="shared" si="1"/>
        <v/>
      </c>
      <c r="X39" s="320" t="str">
        <f t="shared" si="2"/>
        <v/>
      </c>
      <c r="Y39" s="320" t="str">
        <f t="shared" si="3"/>
        <v/>
      </c>
    </row>
    <row r="40" spans="1:25" ht="25.5" customHeight="1">
      <c r="A40" s="307">
        <f t="shared" si="4"/>
        <v>33</v>
      </c>
      <c r="B40" s="308">
        <v>1</v>
      </c>
      <c r="C40" s="309"/>
      <c r="D40" s="310" t="s">
        <v>1237</v>
      </c>
      <c r="E40" s="311">
        <v>3800000</v>
      </c>
      <c r="F40" s="312" t="s">
        <v>1250</v>
      </c>
      <c r="G40" s="313">
        <v>1</v>
      </c>
      <c r="H40" s="314">
        <v>1</v>
      </c>
      <c r="I40" s="314">
        <v>1</v>
      </c>
      <c r="J40" s="314">
        <v>0</v>
      </c>
      <c r="K40" s="314">
        <v>0</v>
      </c>
      <c r="L40" s="313">
        <v>1</v>
      </c>
      <c r="M40" s="314">
        <v>1</v>
      </c>
      <c r="N40" s="315">
        <v>1</v>
      </c>
      <c r="O40" s="313">
        <v>0</v>
      </c>
      <c r="P40" s="314">
        <v>1</v>
      </c>
      <c r="Q40" s="316">
        <v>1</v>
      </c>
      <c r="R40" s="317">
        <v>1</v>
      </c>
      <c r="S40" s="316">
        <v>1</v>
      </c>
      <c r="T40" s="318">
        <v>1</v>
      </c>
      <c r="U40" s="321" t="s">
        <v>897</v>
      </c>
      <c r="V40" s="320" t="str">
        <f t="shared" ref="V40:V71" si="5">IF($F40="Y",$Z$4,"")</f>
        <v>ü</v>
      </c>
      <c r="W40" s="320" t="str">
        <f t="shared" ref="W40:W71" si="6">IF(F40="F",$Z$4,"")</f>
        <v/>
      </c>
      <c r="X40" s="320" t="str">
        <f t="shared" ref="X40:X71" si="7">IF(F40="L",$Z$4,"")</f>
        <v/>
      </c>
      <c r="Y40" s="320" t="str">
        <f t="shared" ref="Y40:Y71" si="8">IF(F40="N",$Z$4,"")</f>
        <v/>
      </c>
    </row>
    <row r="41" spans="1:25" ht="25.5" customHeight="1">
      <c r="A41" s="307">
        <f t="shared" ref="A41:A72" si="9">A40+1</f>
        <v>34</v>
      </c>
      <c r="B41" s="308">
        <v>1</v>
      </c>
      <c r="C41" s="309"/>
      <c r="D41" s="310" t="s">
        <v>1238</v>
      </c>
      <c r="E41" s="311">
        <v>1500000</v>
      </c>
      <c r="F41" s="312" t="s">
        <v>1250</v>
      </c>
      <c r="G41" s="313">
        <v>1</v>
      </c>
      <c r="H41" s="314">
        <v>1</v>
      </c>
      <c r="I41" s="314">
        <v>1</v>
      </c>
      <c r="J41" s="314">
        <v>0</v>
      </c>
      <c r="K41" s="314">
        <v>0</v>
      </c>
      <c r="L41" s="313">
        <v>1</v>
      </c>
      <c r="M41" s="314">
        <v>1</v>
      </c>
      <c r="N41" s="315">
        <v>1</v>
      </c>
      <c r="O41" s="313">
        <v>0</v>
      </c>
      <c r="P41" s="314">
        <v>1</v>
      </c>
      <c r="Q41" s="316">
        <v>1</v>
      </c>
      <c r="R41" s="317">
        <v>1</v>
      </c>
      <c r="S41" s="316">
        <v>1</v>
      </c>
      <c r="T41" s="318">
        <v>1</v>
      </c>
      <c r="U41" s="321" t="s">
        <v>897</v>
      </c>
      <c r="V41" s="320" t="str">
        <f t="shared" si="5"/>
        <v>ü</v>
      </c>
      <c r="W41" s="320" t="str">
        <f t="shared" si="6"/>
        <v/>
      </c>
      <c r="X41" s="320" t="str">
        <f t="shared" si="7"/>
        <v/>
      </c>
      <c r="Y41" s="320" t="str">
        <f t="shared" si="8"/>
        <v/>
      </c>
    </row>
    <row r="42" spans="1:25" ht="28.5">
      <c r="A42" s="307">
        <f t="shared" si="9"/>
        <v>35</v>
      </c>
      <c r="B42" s="308">
        <v>1</v>
      </c>
      <c r="C42" s="309"/>
      <c r="D42" s="310" t="s">
        <v>1239</v>
      </c>
      <c r="E42" s="311">
        <v>1900000</v>
      </c>
      <c r="F42" s="312" t="s">
        <v>1250</v>
      </c>
      <c r="G42" s="313">
        <v>1</v>
      </c>
      <c r="H42" s="314">
        <v>1</v>
      </c>
      <c r="I42" s="314">
        <v>1</v>
      </c>
      <c r="J42" s="314">
        <v>0</v>
      </c>
      <c r="K42" s="314">
        <v>0</v>
      </c>
      <c r="L42" s="313">
        <v>1</v>
      </c>
      <c r="M42" s="314">
        <v>1</v>
      </c>
      <c r="N42" s="315">
        <v>1</v>
      </c>
      <c r="O42" s="313">
        <v>0</v>
      </c>
      <c r="P42" s="314">
        <v>1</v>
      </c>
      <c r="Q42" s="316">
        <v>1</v>
      </c>
      <c r="R42" s="317">
        <v>1</v>
      </c>
      <c r="S42" s="316">
        <v>1</v>
      </c>
      <c r="T42" s="318">
        <v>1</v>
      </c>
      <c r="U42" s="321" t="s">
        <v>897</v>
      </c>
      <c r="V42" s="320" t="str">
        <f t="shared" si="5"/>
        <v>ü</v>
      </c>
      <c r="W42" s="320" t="str">
        <f t="shared" si="6"/>
        <v/>
      </c>
      <c r="X42" s="320" t="str">
        <f t="shared" si="7"/>
        <v/>
      </c>
      <c r="Y42" s="320" t="str">
        <f t="shared" si="8"/>
        <v/>
      </c>
    </row>
    <row r="43" spans="1:25" ht="25.5" customHeight="1">
      <c r="A43" s="307">
        <f t="shared" si="9"/>
        <v>36</v>
      </c>
      <c r="B43" s="308">
        <v>1</v>
      </c>
      <c r="C43" s="309"/>
      <c r="D43" s="310" t="s">
        <v>1240</v>
      </c>
      <c r="E43" s="311">
        <v>3000000</v>
      </c>
      <c r="F43" s="312" t="s">
        <v>1250</v>
      </c>
      <c r="G43" s="313">
        <v>1</v>
      </c>
      <c r="H43" s="314">
        <v>1</v>
      </c>
      <c r="I43" s="314">
        <v>1</v>
      </c>
      <c r="J43" s="314">
        <v>0</v>
      </c>
      <c r="K43" s="314">
        <v>0</v>
      </c>
      <c r="L43" s="313">
        <v>1</v>
      </c>
      <c r="M43" s="314">
        <v>1</v>
      </c>
      <c r="N43" s="315">
        <v>1</v>
      </c>
      <c r="O43" s="313">
        <v>0</v>
      </c>
      <c r="P43" s="314">
        <v>1</v>
      </c>
      <c r="Q43" s="316">
        <v>1</v>
      </c>
      <c r="R43" s="317">
        <v>1</v>
      </c>
      <c r="S43" s="316">
        <v>1</v>
      </c>
      <c r="T43" s="318">
        <v>1</v>
      </c>
      <c r="U43" s="321" t="s">
        <v>897</v>
      </c>
      <c r="V43" s="320" t="str">
        <f t="shared" si="5"/>
        <v>ü</v>
      </c>
      <c r="W43" s="320" t="str">
        <f t="shared" si="6"/>
        <v/>
      </c>
      <c r="X43" s="320" t="str">
        <f t="shared" si="7"/>
        <v/>
      </c>
      <c r="Y43" s="320" t="str">
        <f t="shared" si="8"/>
        <v/>
      </c>
    </row>
    <row r="44" spans="1:25" ht="25.5" customHeight="1">
      <c r="A44" s="307">
        <f t="shared" si="9"/>
        <v>37</v>
      </c>
      <c r="B44" s="308">
        <v>1</v>
      </c>
      <c r="C44" s="309"/>
      <c r="D44" s="310" t="s">
        <v>1241</v>
      </c>
      <c r="E44" s="311">
        <v>15000000</v>
      </c>
      <c r="F44" s="312" t="s">
        <v>1250</v>
      </c>
      <c r="G44" s="313">
        <v>1</v>
      </c>
      <c r="H44" s="314">
        <v>1</v>
      </c>
      <c r="I44" s="314">
        <v>1</v>
      </c>
      <c r="J44" s="314">
        <v>0</v>
      </c>
      <c r="K44" s="314">
        <v>0</v>
      </c>
      <c r="L44" s="313">
        <v>1</v>
      </c>
      <c r="M44" s="314">
        <v>1</v>
      </c>
      <c r="N44" s="315">
        <v>1</v>
      </c>
      <c r="O44" s="313">
        <v>0</v>
      </c>
      <c r="P44" s="314">
        <v>1</v>
      </c>
      <c r="Q44" s="316">
        <v>1</v>
      </c>
      <c r="R44" s="317">
        <v>1</v>
      </c>
      <c r="S44" s="316">
        <v>1</v>
      </c>
      <c r="T44" s="318">
        <v>1</v>
      </c>
      <c r="U44" s="321" t="s">
        <v>897</v>
      </c>
      <c r="V44" s="320" t="str">
        <f t="shared" si="5"/>
        <v>ü</v>
      </c>
      <c r="W44" s="320" t="str">
        <f t="shared" si="6"/>
        <v/>
      </c>
      <c r="X44" s="320" t="str">
        <f t="shared" si="7"/>
        <v/>
      </c>
      <c r="Y44" s="320" t="str">
        <f t="shared" si="8"/>
        <v/>
      </c>
    </row>
    <row r="45" spans="1:25" ht="25.5" customHeight="1">
      <c r="A45" s="307">
        <f t="shared" si="9"/>
        <v>38</v>
      </c>
      <c r="B45" s="308">
        <v>1</v>
      </c>
      <c r="C45" s="309"/>
      <c r="D45" s="310" t="s">
        <v>1242</v>
      </c>
      <c r="E45" s="311">
        <v>1200000</v>
      </c>
      <c r="F45" s="312" t="s">
        <v>1250</v>
      </c>
      <c r="G45" s="313">
        <v>1</v>
      </c>
      <c r="H45" s="314">
        <v>1</v>
      </c>
      <c r="I45" s="314">
        <v>1</v>
      </c>
      <c r="J45" s="314">
        <v>0</v>
      </c>
      <c r="K45" s="314">
        <v>0</v>
      </c>
      <c r="L45" s="313">
        <v>1</v>
      </c>
      <c r="M45" s="314">
        <v>1</v>
      </c>
      <c r="N45" s="315">
        <v>1</v>
      </c>
      <c r="O45" s="313">
        <v>0</v>
      </c>
      <c r="P45" s="314">
        <v>1</v>
      </c>
      <c r="Q45" s="316">
        <v>1</v>
      </c>
      <c r="R45" s="317">
        <v>1</v>
      </c>
      <c r="S45" s="316">
        <v>1</v>
      </c>
      <c r="T45" s="318">
        <v>1</v>
      </c>
      <c r="U45" s="321" t="s">
        <v>897</v>
      </c>
      <c r="V45" s="320" t="str">
        <f t="shared" si="5"/>
        <v>ü</v>
      </c>
      <c r="W45" s="320" t="str">
        <f t="shared" si="6"/>
        <v/>
      </c>
      <c r="X45" s="320" t="str">
        <f t="shared" si="7"/>
        <v/>
      </c>
      <c r="Y45" s="320" t="str">
        <f t="shared" si="8"/>
        <v/>
      </c>
    </row>
    <row r="46" spans="1:25" ht="25.5" customHeight="1">
      <c r="A46" s="307">
        <f t="shared" si="9"/>
        <v>39</v>
      </c>
      <c r="B46" s="308">
        <v>1</v>
      </c>
      <c r="C46" s="309"/>
      <c r="D46" s="310" t="s">
        <v>1243</v>
      </c>
      <c r="E46" s="311">
        <v>7545475</v>
      </c>
      <c r="F46" s="312" t="s">
        <v>1250</v>
      </c>
      <c r="G46" s="313">
        <v>1</v>
      </c>
      <c r="H46" s="314">
        <v>1</v>
      </c>
      <c r="I46" s="314">
        <v>1</v>
      </c>
      <c r="J46" s="314">
        <v>0</v>
      </c>
      <c r="K46" s="314">
        <v>0</v>
      </c>
      <c r="L46" s="313">
        <v>1</v>
      </c>
      <c r="M46" s="314">
        <v>1</v>
      </c>
      <c r="N46" s="315">
        <v>1</v>
      </c>
      <c r="O46" s="313">
        <v>0</v>
      </c>
      <c r="P46" s="314">
        <v>1</v>
      </c>
      <c r="Q46" s="316">
        <v>1</v>
      </c>
      <c r="R46" s="317">
        <v>1</v>
      </c>
      <c r="S46" s="316">
        <v>1</v>
      </c>
      <c r="T46" s="318">
        <v>1</v>
      </c>
      <c r="U46" s="321" t="s">
        <v>897</v>
      </c>
      <c r="V46" s="320" t="str">
        <f t="shared" si="5"/>
        <v>ü</v>
      </c>
      <c r="W46" s="320" t="str">
        <f t="shared" si="6"/>
        <v/>
      </c>
      <c r="X46" s="320" t="str">
        <f t="shared" si="7"/>
        <v/>
      </c>
      <c r="Y46" s="320" t="str">
        <f t="shared" si="8"/>
        <v/>
      </c>
    </row>
    <row r="47" spans="1:25" ht="25.5" customHeight="1">
      <c r="A47" s="307">
        <f t="shared" si="9"/>
        <v>40</v>
      </c>
      <c r="B47" s="308">
        <v>1</v>
      </c>
      <c r="C47" s="309"/>
      <c r="D47" s="310" t="s">
        <v>1244</v>
      </c>
      <c r="E47" s="311">
        <v>2182000</v>
      </c>
      <c r="F47" s="312" t="s">
        <v>1250</v>
      </c>
      <c r="G47" s="313">
        <v>1</v>
      </c>
      <c r="H47" s="314">
        <v>1</v>
      </c>
      <c r="I47" s="314">
        <v>1</v>
      </c>
      <c r="J47" s="314">
        <v>0</v>
      </c>
      <c r="K47" s="314">
        <v>0</v>
      </c>
      <c r="L47" s="313">
        <v>1</v>
      </c>
      <c r="M47" s="314">
        <v>1</v>
      </c>
      <c r="N47" s="315">
        <v>1</v>
      </c>
      <c r="O47" s="313">
        <v>0</v>
      </c>
      <c r="P47" s="314">
        <v>1</v>
      </c>
      <c r="Q47" s="316">
        <v>1</v>
      </c>
      <c r="R47" s="317">
        <v>1</v>
      </c>
      <c r="S47" s="316">
        <v>1</v>
      </c>
      <c r="T47" s="318">
        <v>1</v>
      </c>
      <c r="U47" s="319" t="s">
        <v>1117</v>
      </c>
      <c r="V47" s="320" t="str">
        <f t="shared" si="5"/>
        <v>ü</v>
      </c>
      <c r="W47" s="320" t="str">
        <f t="shared" si="6"/>
        <v/>
      </c>
      <c r="X47" s="320" t="str">
        <f t="shared" si="7"/>
        <v/>
      </c>
      <c r="Y47" s="320" t="str">
        <f t="shared" si="8"/>
        <v/>
      </c>
    </row>
    <row r="48" spans="1:25" ht="42.75">
      <c r="A48" s="307">
        <f t="shared" si="9"/>
        <v>41</v>
      </c>
      <c r="B48" s="308">
        <v>2</v>
      </c>
      <c r="C48" s="309" t="s">
        <v>1027</v>
      </c>
      <c r="D48" s="322" t="s">
        <v>1253</v>
      </c>
      <c r="E48" s="311">
        <v>1000000</v>
      </c>
      <c r="F48" s="312" t="s">
        <v>1250</v>
      </c>
      <c r="G48" s="313">
        <v>1</v>
      </c>
      <c r="H48" s="314">
        <v>1</v>
      </c>
      <c r="I48" s="314">
        <v>0</v>
      </c>
      <c r="J48" s="314">
        <v>0</v>
      </c>
      <c r="K48" s="314">
        <v>0</v>
      </c>
      <c r="L48" s="313">
        <v>1</v>
      </c>
      <c r="M48" s="314">
        <v>1</v>
      </c>
      <c r="N48" s="315">
        <v>1</v>
      </c>
      <c r="O48" s="313">
        <v>0</v>
      </c>
      <c r="P48" s="314">
        <v>1</v>
      </c>
      <c r="Q48" s="316">
        <v>1</v>
      </c>
      <c r="R48" s="317">
        <v>1</v>
      </c>
      <c r="S48" s="316">
        <v>1</v>
      </c>
      <c r="T48" s="318">
        <v>1</v>
      </c>
      <c r="U48" s="319" t="s">
        <v>1113</v>
      </c>
      <c r="V48" s="320" t="str">
        <f t="shared" si="5"/>
        <v>ü</v>
      </c>
      <c r="W48" s="320" t="str">
        <f t="shared" si="6"/>
        <v/>
      </c>
      <c r="X48" s="320" t="str">
        <f t="shared" si="7"/>
        <v/>
      </c>
      <c r="Y48" s="320" t="str">
        <f t="shared" si="8"/>
        <v/>
      </c>
    </row>
    <row r="49" spans="1:25" ht="25.5" customHeight="1">
      <c r="A49" s="307">
        <f t="shared" si="9"/>
        <v>42</v>
      </c>
      <c r="B49" s="308">
        <v>2</v>
      </c>
      <c r="C49" s="309"/>
      <c r="D49" s="322" t="s">
        <v>1254</v>
      </c>
      <c r="E49" s="311">
        <v>1000000</v>
      </c>
      <c r="F49" s="312" t="s">
        <v>1249</v>
      </c>
      <c r="G49" s="313">
        <v>1</v>
      </c>
      <c r="H49" s="314">
        <v>0</v>
      </c>
      <c r="I49" s="314">
        <v>0</v>
      </c>
      <c r="J49" s="314">
        <v>0</v>
      </c>
      <c r="K49" s="315">
        <v>0</v>
      </c>
      <c r="L49" s="313">
        <v>1</v>
      </c>
      <c r="M49" s="314">
        <v>1</v>
      </c>
      <c r="N49" s="315">
        <v>1</v>
      </c>
      <c r="O49" s="313">
        <v>0</v>
      </c>
      <c r="P49" s="314">
        <v>1</v>
      </c>
      <c r="Q49" s="315">
        <v>1</v>
      </c>
      <c r="R49" s="313">
        <v>0</v>
      </c>
      <c r="S49" s="316">
        <v>0</v>
      </c>
      <c r="T49" s="312">
        <v>0</v>
      </c>
      <c r="U49" s="319" t="s">
        <v>1245</v>
      </c>
      <c r="V49" s="320" t="str">
        <f t="shared" si="5"/>
        <v/>
      </c>
      <c r="W49" s="320" t="str">
        <f t="shared" si="6"/>
        <v/>
      </c>
      <c r="X49" s="320" t="str">
        <f t="shared" si="7"/>
        <v/>
      </c>
      <c r="Y49" s="320" t="str">
        <f t="shared" si="8"/>
        <v>ü</v>
      </c>
    </row>
    <row r="50" spans="1:25" ht="25.5" customHeight="1">
      <c r="A50" s="307">
        <f t="shared" si="9"/>
        <v>43</v>
      </c>
      <c r="B50" s="308">
        <v>2</v>
      </c>
      <c r="C50" s="309"/>
      <c r="D50" s="323" t="s">
        <v>861</v>
      </c>
      <c r="E50" s="324">
        <v>5500000</v>
      </c>
      <c r="F50" s="325" t="s">
        <v>1249</v>
      </c>
      <c r="G50" s="326">
        <v>0</v>
      </c>
      <c r="H50" s="327">
        <v>0</v>
      </c>
      <c r="I50" s="327">
        <v>0</v>
      </c>
      <c r="J50" s="327">
        <v>0</v>
      </c>
      <c r="K50" s="328">
        <v>0</v>
      </c>
      <c r="L50" s="326">
        <v>0</v>
      </c>
      <c r="M50" s="327">
        <v>0</v>
      </c>
      <c r="N50" s="328">
        <v>0</v>
      </c>
      <c r="O50" s="326">
        <v>0</v>
      </c>
      <c r="P50" s="327">
        <v>0</v>
      </c>
      <c r="Q50" s="329">
        <v>0</v>
      </c>
      <c r="R50" s="330">
        <v>0</v>
      </c>
      <c r="S50" s="329">
        <v>0</v>
      </c>
      <c r="T50" s="328">
        <v>0</v>
      </c>
      <c r="U50" s="331" t="s">
        <v>862</v>
      </c>
      <c r="V50" s="320" t="str">
        <f t="shared" si="5"/>
        <v/>
      </c>
      <c r="W50" s="320" t="str">
        <f t="shared" si="6"/>
        <v/>
      </c>
      <c r="X50" s="320" t="str">
        <f t="shared" si="7"/>
        <v/>
      </c>
      <c r="Y50" s="320" t="str">
        <f t="shared" si="8"/>
        <v>ü</v>
      </c>
    </row>
    <row r="51" spans="1:25" ht="25.5" customHeight="1">
      <c r="A51" s="307">
        <f t="shared" si="9"/>
        <v>44</v>
      </c>
      <c r="B51" s="308">
        <v>2</v>
      </c>
      <c r="C51" s="309"/>
      <c r="D51" s="322" t="s">
        <v>1255</v>
      </c>
      <c r="E51" s="311">
        <v>700000</v>
      </c>
      <c r="F51" s="312" t="s">
        <v>1250</v>
      </c>
      <c r="G51" s="313">
        <v>1</v>
      </c>
      <c r="H51" s="314">
        <v>1</v>
      </c>
      <c r="I51" s="314">
        <v>0</v>
      </c>
      <c r="J51" s="314">
        <v>0</v>
      </c>
      <c r="K51" s="314">
        <v>0</v>
      </c>
      <c r="L51" s="313">
        <v>1</v>
      </c>
      <c r="M51" s="314">
        <v>1</v>
      </c>
      <c r="N51" s="315">
        <v>1</v>
      </c>
      <c r="O51" s="313">
        <v>0</v>
      </c>
      <c r="P51" s="314">
        <v>1</v>
      </c>
      <c r="Q51" s="316">
        <v>1</v>
      </c>
      <c r="R51" s="317">
        <v>1</v>
      </c>
      <c r="S51" s="316">
        <v>1</v>
      </c>
      <c r="T51" s="318">
        <v>1</v>
      </c>
      <c r="U51" s="319" t="s">
        <v>1113</v>
      </c>
      <c r="V51" s="320" t="str">
        <f t="shared" si="5"/>
        <v>ü</v>
      </c>
      <c r="W51" s="320" t="str">
        <f t="shared" si="6"/>
        <v/>
      </c>
      <c r="X51" s="320" t="str">
        <f t="shared" si="7"/>
        <v/>
      </c>
      <c r="Y51" s="320" t="str">
        <f t="shared" si="8"/>
        <v/>
      </c>
    </row>
    <row r="52" spans="1:25" ht="25.5" customHeight="1">
      <c r="A52" s="307">
        <f t="shared" si="9"/>
        <v>45</v>
      </c>
      <c r="B52" s="308">
        <v>2</v>
      </c>
      <c r="C52" s="309"/>
      <c r="D52" s="310" t="s">
        <v>843</v>
      </c>
      <c r="E52" s="311">
        <v>1000000</v>
      </c>
      <c r="F52" s="312" t="s">
        <v>1250</v>
      </c>
      <c r="G52" s="313">
        <v>1</v>
      </c>
      <c r="H52" s="314">
        <v>1</v>
      </c>
      <c r="I52" s="314">
        <v>0</v>
      </c>
      <c r="J52" s="314">
        <v>0</v>
      </c>
      <c r="K52" s="314">
        <v>0</v>
      </c>
      <c r="L52" s="313">
        <v>1</v>
      </c>
      <c r="M52" s="314">
        <v>1</v>
      </c>
      <c r="N52" s="315">
        <v>1</v>
      </c>
      <c r="O52" s="313">
        <v>0</v>
      </c>
      <c r="P52" s="314">
        <v>1</v>
      </c>
      <c r="Q52" s="316">
        <v>1</v>
      </c>
      <c r="R52" s="317">
        <v>1</v>
      </c>
      <c r="S52" s="316">
        <v>1</v>
      </c>
      <c r="T52" s="318">
        <v>1</v>
      </c>
      <c r="U52" s="319" t="s">
        <v>1113</v>
      </c>
      <c r="V52" s="320" t="str">
        <f t="shared" si="5"/>
        <v>ü</v>
      </c>
      <c r="W52" s="320" t="str">
        <f t="shared" si="6"/>
        <v/>
      </c>
      <c r="X52" s="320" t="str">
        <f t="shared" si="7"/>
        <v/>
      </c>
      <c r="Y52" s="320" t="str">
        <f t="shared" si="8"/>
        <v/>
      </c>
    </row>
    <row r="53" spans="1:25" ht="25.5" customHeight="1">
      <c r="A53" s="307">
        <f t="shared" si="9"/>
        <v>46</v>
      </c>
      <c r="B53" s="308">
        <v>2</v>
      </c>
      <c r="C53" s="309"/>
      <c r="D53" s="332" t="s">
        <v>844</v>
      </c>
      <c r="E53" s="324">
        <v>1000000</v>
      </c>
      <c r="F53" s="325" t="s">
        <v>1249</v>
      </c>
      <c r="G53" s="326">
        <v>0</v>
      </c>
      <c r="H53" s="327">
        <v>0</v>
      </c>
      <c r="I53" s="327">
        <v>0</v>
      </c>
      <c r="J53" s="327">
        <v>0</v>
      </c>
      <c r="K53" s="328">
        <v>0</v>
      </c>
      <c r="L53" s="326">
        <v>0</v>
      </c>
      <c r="M53" s="327">
        <v>0</v>
      </c>
      <c r="N53" s="328">
        <v>0</v>
      </c>
      <c r="O53" s="326">
        <v>0</v>
      </c>
      <c r="P53" s="327">
        <v>0</v>
      </c>
      <c r="Q53" s="329">
        <v>0</v>
      </c>
      <c r="R53" s="330">
        <v>0</v>
      </c>
      <c r="S53" s="329">
        <v>0</v>
      </c>
      <c r="T53" s="328">
        <v>0</v>
      </c>
      <c r="U53" s="331" t="s">
        <v>862</v>
      </c>
      <c r="V53" s="320" t="str">
        <f t="shared" si="5"/>
        <v/>
      </c>
      <c r="W53" s="320" t="str">
        <f t="shared" si="6"/>
        <v/>
      </c>
      <c r="X53" s="320" t="str">
        <f t="shared" si="7"/>
        <v/>
      </c>
      <c r="Y53" s="320" t="str">
        <f t="shared" si="8"/>
        <v>ü</v>
      </c>
    </row>
    <row r="54" spans="1:25" ht="25.5" customHeight="1">
      <c r="A54" s="307">
        <f t="shared" si="9"/>
        <v>47</v>
      </c>
      <c r="B54" s="308">
        <v>2</v>
      </c>
      <c r="C54" s="309"/>
      <c r="D54" s="322" t="s">
        <v>845</v>
      </c>
      <c r="E54" s="311">
        <v>170000</v>
      </c>
      <c r="F54" s="312" t="s">
        <v>1250</v>
      </c>
      <c r="G54" s="313">
        <v>1</v>
      </c>
      <c r="H54" s="314">
        <v>1</v>
      </c>
      <c r="I54" s="314">
        <v>0</v>
      </c>
      <c r="J54" s="314">
        <v>0</v>
      </c>
      <c r="K54" s="314">
        <v>0</v>
      </c>
      <c r="L54" s="313">
        <v>1</v>
      </c>
      <c r="M54" s="314">
        <v>1</v>
      </c>
      <c r="N54" s="315">
        <v>1</v>
      </c>
      <c r="O54" s="313">
        <v>0</v>
      </c>
      <c r="P54" s="314">
        <v>1</v>
      </c>
      <c r="Q54" s="316">
        <v>1</v>
      </c>
      <c r="R54" s="317">
        <v>1</v>
      </c>
      <c r="S54" s="316">
        <v>1</v>
      </c>
      <c r="T54" s="318">
        <v>1</v>
      </c>
      <c r="U54" s="319" t="s">
        <v>1111</v>
      </c>
      <c r="V54" s="320" t="str">
        <f t="shared" si="5"/>
        <v>ü</v>
      </c>
      <c r="W54" s="320" t="str">
        <f t="shared" si="6"/>
        <v/>
      </c>
      <c r="X54" s="320" t="str">
        <f t="shared" si="7"/>
        <v/>
      </c>
      <c r="Y54" s="320" t="str">
        <f t="shared" si="8"/>
        <v/>
      </c>
    </row>
    <row r="55" spans="1:25" ht="25.5" customHeight="1">
      <c r="A55" s="307">
        <f t="shared" si="9"/>
        <v>48</v>
      </c>
      <c r="B55" s="308">
        <v>2</v>
      </c>
      <c r="C55" s="309"/>
      <c r="D55" s="322" t="s">
        <v>846</v>
      </c>
      <c r="E55" s="311">
        <v>100000</v>
      </c>
      <c r="F55" s="312" t="s">
        <v>1250</v>
      </c>
      <c r="G55" s="313">
        <v>1</v>
      </c>
      <c r="H55" s="314">
        <v>1</v>
      </c>
      <c r="I55" s="314">
        <v>0</v>
      </c>
      <c r="J55" s="314">
        <v>0</v>
      </c>
      <c r="K55" s="314">
        <v>0</v>
      </c>
      <c r="L55" s="313">
        <v>1</v>
      </c>
      <c r="M55" s="314">
        <v>1</v>
      </c>
      <c r="N55" s="315">
        <v>1</v>
      </c>
      <c r="O55" s="313">
        <v>0</v>
      </c>
      <c r="P55" s="314">
        <v>1</v>
      </c>
      <c r="Q55" s="316">
        <v>1</v>
      </c>
      <c r="R55" s="317">
        <v>1</v>
      </c>
      <c r="S55" s="316">
        <v>1</v>
      </c>
      <c r="T55" s="318">
        <v>1</v>
      </c>
      <c r="U55" s="319" t="s">
        <v>1111</v>
      </c>
      <c r="V55" s="320" t="str">
        <f t="shared" si="5"/>
        <v>ü</v>
      </c>
      <c r="W55" s="320" t="str">
        <f t="shared" si="6"/>
        <v/>
      </c>
      <c r="X55" s="320" t="str">
        <f t="shared" si="7"/>
        <v/>
      </c>
      <c r="Y55" s="320" t="str">
        <f t="shared" si="8"/>
        <v/>
      </c>
    </row>
    <row r="56" spans="1:25" ht="25.5" customHeight="1">
      <c r="A56" s="307">
        <f t="shared" si="9"/>
        <v>49</v>
      </c>
      <c r="B56" s="308">
        <v>2</v>
      </c>
      <c r="C56" s="309"/>
      <c r="D56" s="322" t="s">
        <v>847</v>
      </c>
      <c r="E56" s="311">
        <v>500000</v>
      </c>
      <c r="F56" s="312" t="s">
        <v>1250</v>
      </c>
      <c r="G56" s="313">
        <v>1</v>
      </c>
      <c r="H56" s="314">
        <v>1</v>
      </c>
      <c r="I56" s="314">
        <v>0</v>
      </c>
      <c r="J56" s="314">
        <v>0</v>
      </c>
      <c r="K56" s="314">
        <v>0</v>
      </c>
      <c r="L56" s="313">
        <v>1</v>
      </c>
      <c r="M56" s="314">
        <v>1</v>
      </c>
      <c r="N56" s="315">
        <v>1</v>
      </c>
      <c r="O56" s="313">
        <v>0</v>
      </c>
      <c r="P56" s="314">
        <v>1</v>
      </c>
      <c r="Q56" s="316">
        <v>1</v>
      </c>
      <c r="R56" s="317">
        <v>1</v>
      </c>
      <c r="S56" s="316">
        <v>1</v>
      </c>
      <c r="T56" s="318">
        <v>1</v>
      </c>
      <c r="U56" s="319" t="s">
        <v>1111</v>
      </c>
      <c r="V56" s="320" t="str">
        <f t="shared" si="5"/>
        <v>ü</v>
      </c>
      <c r="W56" s="320" t="str">
        <f t="shared" si="6"/>
        <v/>
      </c>
      <c r="X56" s="320" t="str">
        <f t="shared" si="7"/>
        <v/>
      </c>
      <c r="Y56" s="320" t="str">
        <f t="shared" si="8"/>
        <v/>
      </c>
    </row>
    <row r="57" spans="1:25" ht="25.5" customHeight="1">
      <c r="A57" s="307">
        <f t="shared" si="9"/>
        <v>50</v>
      </c>
      <c r="B57" s="308">
        <v>2</v>
      </c>
      <c r="C57" s="309"/>
      <c r="D57" s="322" t="s">
        <v>848</v>
      </c>
      <c r="E57" s="311">
        <v>280000</v>
      </c>
      <c r="F57" s="312" t="s">
        <v>1249</v>
      </c>
      <c r="G57" s="313">
        <v>1</v>
      </c>
      <c r="H57" s="314">
        <v>0</v>
      </c>
      <c r="I57" s="314">
        <v>0</v>
      </c>
      <c r="J57" s="314">
        <v>0</v>
      </c>
      <c r="K57" s="315">
        <v>0</v>
      </c>
      <c r="L57" s="313">
        <v>1</v>
      </c>
      <c r="M57" s="314">
        <v>1</v>
      </c>
      <c r="N57" s="315">
        <v>1</v>
      </c>
      <c r="O57" s="313">
        <v>0</v>
      </c>
      <c r="P57" s="314">
        <v>1</v>
      </c>
      <c r="Q57" s="315">
        <v>1</v>
      </c>
      <c r="R57" s="313">
        <v>0</v>
      </c>
      <c r="S57" s="316">
        <v>0</v>
      </c>
      <c r="T57" s="312">
        <v>0</v>
      </c>
      <c r="U57" s="319" t="s">
        <v>1246</v>
      </c>
      <c r="V57" s="320" t="str">
        <f t="shared" si="5"/>
        <v/>
      </c>
      <c r="W57" s="320" t="str">
        <f t="shared" si="6"/>
        <v/>
      </c>
      <c r="X57" s="320" t="str">
        <f t="shared" si="7"/>
        <v/>
      </c>
      <c r="Y57" s="320" t="str">
        <f t="shared" si="8"/>
        <v>ü</v>
      </c>
    </row>
    <row r="58" spans="1:25" ht="25.5" customHeight="1">
      <c r="A58" s="307">
        <f t="shared" si="9"/>
        <v>51</v>
      </c>
      <c r="B58" s="308">
        <v>2</v>
      </c>
      <c r="C58" s="309"/>
      <c r="D58" s="310" t="s">
        <v>849</v>
      </c>
      <c r="E58" s="311">
        <v>800000</v>
      </c>
      <c r="F58" s="312" t="s">
        <v>1249</v>
      </c>
      <c r="G58" s="313">
        <v>1</v>
      </c>
      <c r="H58" s="314">
        <v>0</v>
      </c>
      <c r="I58" s="314">
        <v>0</v>
      </c>
      <c r="J58" s="314">
        <v>0</v>
      </c>
      <c r="K58" s="315">
        <v>0</v>
      </c>
      <c r="L58" s="313">
        <v>1</v>
      </c>
      <c r="M58" s="314">
        <v>1</v>
      </c>
      <c r="N58" s="315">
        <v>1</v>
      </c>
      <c r="O58" s="313">
        <v>0</v>
      </c>
      <c r="P58" s="314">
        <v>1</v>
      </c>
      <c r="Q58" s="315">
        <v>1</v>
      </c>
      <c r="R58" s="313">
        <v>0</v>
      </c>
      <c r="S58" s="316">
        <v>0</v>
      </c>
      <c r="T58" s="312">
        <v>0</v>
      </c>
      <c r="U58" s="319" t="s">
        <v>1246</v>
      </c>
      <c r="V58" s="320" t="str">
        <f t="shared" si="5"/>
        <v/>
      </c>
      <c r="W58" s="320" t="str">
        <f t="shared" si="6"/>
        <v/>
      </c>
      <c r="X58" s="320" t="str">
        <f t="shared" si="7"/>
        <v/>
      </c>
      <c r="Y58" s="320" t="str">
        <f t="shared" si="8"/>
        <v>ü</v>
      </c>
    </row>
    <row r="59" spans="1:25" ht="25.5" customHeight="1">
      <c r="A59" s="307">
        <f t="shared" si="9"/>
        <v>52</v>
      </c>
      <c r="B59" s="308">
        <v>2</v>
      </c>
      <c r="C59" s="309"/>
      <c r="D59" s="310" t="s">
        <v>850</v>
      </c>
      <c r="E59" s="311">
        <v>100000</v>
      </c>
      <c r="F59" s="312" t="s">
        <v>1249</v>
      </c>
      <c r="G59" s="313">
        <v>1</v>
      </c>
      <c r="H59" s="314">
        <v>0</v>
      </c>
      <c r="I59" s="314">
        <v>0</v>
      </c>
      <c r="J59" s="314">
        <v>0</v>
      </c>
      <c r="K59" s="315">
        <v>0</v>
      </c>
      <c r="L59" s="313">
        <v>1</v>
      </c>
      <c r="M59" s="314">
        <v>1</v>
      </c>
      <c r="N59" s="315">
        <v>1</v>
      </c>
      <c r="O59" s="313">
        <v>0</v>
      </c>
      <c r="P59" s="314">
        <v>1</v>
      </c>
      <c r="Q59" s="315">
        <v>1</v>
      </c>
      <c r="R59" s="313">
        <v>0</v>
      </c>
      <c r="S59" s="316">
        <v>0</v>
      </c>
      <c r="T59" s="312">
        <v>0</v>
      </c>
      <c r="U59" s="319" t="s">
        <v>1246</v>
      </c>
      <c r="V59" s="320" t="str">
        <f t="shared" si="5"/>
        <v/>
      </c>
      <c r="W59" s="320" t="str">
        <f t="shared" si="6"/>
        <v/>
      </c>
      <c r="X59" s="320" t="str">
        <f t="shared" si="7"/>
        <v/>
      </c>
      <c r="Y59" s="320" t="str">
        <f t="shared" si="8"/>
        <v>ü</v>
      </c>
    </row>
    <row r="60" spans="1:25" ht="25.5" customHeight="1">
      <c r="A60" s="307">
        <f t="shared" si="9"/>
        <v>53</v>
      </c>
      <c r="B60" s="308">
        <v>2</v>
      </c>
      <c r="C60" s="309"/>
      <c r="D60" s="310" t="s">
        <v>851</v>
      </c>
      <c r="E60" s="311">
        <v>10410000</v>
      </c>
      <c r="F60" s="312" t="s">
        <v>1248</v>
      </c>
      <c r="G60" s="313">
        <v>1</v>
      </c>
      <c r="H60" s="314">
        <v>1</v>
      </c>
      <c r="I60" s="314">
        <v>1</v>
      </c>
      <c r="J60" s="314">
        <v>0</v>
      </c>
      <c r="K60" s="314">
        <v>0</v>
      </c>
      <c r="L60" s="313">
        <v>1</v>
      </c>
      <c r="M60" s="314">
        <v>1</v>
      </c>
      <c r="N60" s="315">
        <v>1</v>
      </c>
      <c r="O60" s="313">
        <v>0</v>
      </c>
      <c r="P60" s="314">
        <v>1</v>
      </c>
      <c r="Q60" s="316">
        <v>1</v>
      </c>
      <c r="R60" s="317">
        <v>1</v>
      </c>
      <c r="S60" s="316">
        <v>1</v>
      </c>
      <c r="T60" s="318">
        <v>1</v>
      </c>
      <c r="U60" s="319" t="s">
        <v>1030</v>
      </c>
      <c r="V60" s="320" t="str">
        <f t="shared" si="5"/>
        <v/>
      </c>
      <c r="W60" s="320" t="str">
        <f t="shared" si="6"/>
        <v>ü</v>
      </c>
      <c r="X60" s="320" t="str">
        <f t="shared" si="7"/>
        <v/>
      </c>
      <c r="Y60" s="320" t="str">
        <f t="shared" si="8"/>
        <v/>
      </c>
    </row>
    <row r="61" spans="1:25" ht="25.5" customHeight="1">
      <c r="A61" s="307">
        <f t="shared" si="9"/>
        <v>54</v>
      </c>
      <c r="B61" s="308">
        <v>2</v>
      </c>
      <c r="C61" s="309"/>
      <c r="D61" s="310" t="s">
        <v>852</v>
      </c>
      <c r="E61" s="311">
        <v>300000</v>
      </c>
      <c r="F61" s="312" t="s">
        <v>1250</v>
      </c>
      <c r="G61" s="313">
        <v>1</v>
      </c>
      <c r="H61" s="314">
        <v>1</v>
      </c>
      <c r="I61" s="314">
        <v>0</v>
      </c>
      <c r="J61" s="314">
        <v>0</v>
      </c>
      <c r="K61" s="314">
        <v>0</v>
      </c>
      <c r="L61" s="313">
        <v>1</v>
      </c>
      <c r="M61" s="314">
        <v>1</v>
      </c>
      <c r="N61" s="315">
        <v>1</v>
      </c>
      <c r="O61" s="313">
        <v>0</v>
      </c>
      <c r="P61" s="314">
        <v>1</v>
      </c>
      <c r="Q61" s="316">
        <v>1</v>
      </c>
      <c r="R61" s="317">
        <v>1</v>
      </c>
      <c r="S61" s="316">
        <v>1</v>
      </c>
      <c r="T61" s="318">
        <v>1</v>
      </c>
      <c r="U61" s="319" t="s">
        <v>1113</v>
      </c>
      <c r="V61" s="320" t="str">
        <f t="shared" si="5"/>
        <v>ü</v>
      </c>
      <c r="W61" s="320" t="str">
        <f t="shared" si="6"/>
        <v/>
      </c>
      <c r="X61" s="320" t="str">
        <f t="shared" si="7"/>
        <v/>
      </c>
      <c r="Y61" s="320" t="str">
        <f t="shared" si="8"/>
        <v/>
      </c>
    </row>
    <row r="62" spans="1:25" ht="25.5" customHeight="1">
      <c r="A62" s="307">
        <f t="shared" si="9"/>
        <v>55</v>
      </c>
      <c r="B62" s="308">
        <v>2</v>
      </c>
      <c r="C62" s="309"/>
      <c r="D62" s="310" t="s">
        <v>853</v>
      </c>
      <c r="E62" s="311">
        <v>300000</v>
      </c>
      <c r="F62" s="312" t="s">
        <v>1250</v>
      </c>
      <c r="G62" s="313">
        <v>1</v>
      </c>
      <c r="H62" s="314">
        <v>1</v>
      </c>
      <c r="I62" s="314">
        <v>0</v>
      </c>
      <c r="J62" s="314">
        <v>0</v>
      </c>
      <c r="K62" s="314">
        <v>0</v>
      </c>
      <c r="L62" s="313">
        <v>1</v>
      </c>
      <c r="M62" s="314">
        <v>1</v>
      </c>
      <c r="N62" s="315">
        <v>1</v>
      </c>
      <c r="O62" s="313">
        <v>0</v>
      </c>
      <c r="P62" s="314">
        <v>1</v>
      </c>
      <c r="Q62" s="316">
        <v>1</v>
      </c>
      <c r="R62" s="317">
        <v>1</v>
      </c>
      <c r="S62" s="316">
        <v>1</v>
      </c>
      <c r="T62" s="318">
        <v>1</v>
      </c>
      <c r="U62" s="319" t="s">
        <v>1113</v>
      </c>
      <c r="V62" s="320" t="str">
        <f t="shared" si="5"/>
        <v>ü</v>
      </c>
      <c r="W62" s="320" t="str">
        <f t="shared" si="6"/>
        <v/>
      </c>
      <c r="X62" s="320" t="str">
        <f t="shared" si="7"/>
        <v/>
      </c>
      <c r="Y62" s="320" t="str">
        <f t="shared" si="8"/>
        <v/>
      </c>
    </row>
    <row r="63" spans="1:25" ht="25.5" customHeight="1">
      <c r="A63" s="307">
        <f t="shared" si="9"/>
        <v>56</v>
      </c>
      <c r="B63" s="308">
        <v>2</v>
      </c>
      <c r="C63" s="309"/>
      <c r="D63" s="322" t="s">
        <v>854</v>
      </c>
      <c r="E63" s="311">
        <v>1640000</v>
      </c>
      <c r="F63" s="312" t="s">
        <v>1250</v>
      </c>
      <c r="G63" s="313">
        <v>1</v>
      </c>
      <c r="H63" s="314">
        <v>1</v>
      </c>
      <c r="I63" s="314">
        <v>0</v>
      </c>
      <c r="J63" s="314">
        <v>0</v>
      </c>
      <c r="K63" s="314">
        <v>0</v>
      </c>
      <c r="L63" s="313">
        <v>1</v>
      </c>
      <c r="M63" s="314">
        <v>1</v>
      </c>
      <c r="N63" s="315">
        <v>1</v>
      </c>
      <c r="O63" s="313">
        <v>0</v>
      </c>
      <c r="P63" s="314">
        <v>1</v>
      </c>
      <c r="Q63" s="316">
        <v>1</v>
      </c>
      <c r="R63" s="317">
        <v>1</v>
      </c>
      <c r="S63" s="316">
        <v>1</v>
      </c>
      <c r="T63" s="318">
        <v>1</v>
      </c>
      <c r="U63" s="319" t="s">
        <v>1113</v>
      </c>
      <c r="V63" s="320" t="str">
        <f t="shared" si="5"/>
        <v>ü</v>
      </c>
      <c r="W63" s="320" t="str">
        <f t="shared" si="6"/>
        <v/>
      </c>
      <c r="X63" s="320" t="str">
        <f t="shared" si="7"/>
        <v/>
      </c>
      <c r="Y63" s="320" t="str">
        <f t="shared" si="8"/>
        <v/>
      </c>
    </row>
    <row r="64" spans="1:25" ht="25.5" customHeight="1">
      <c r="A64" s="307">
        <f t="shared" si="9"/>
        <v>57</v>
      </c>
      <c r="B64" s="308">
        <v>2</v>
      </c>
      <c r="C64" s="309"/>
      <c r="D64" s="310" t="s">
        <v>855</v>
      </c>
      <c r="E64" s="311">
        <v>2365000</v>
      </c>
      <c r="F64" s="312" t="s">
        <v>1250</v>
      </c>
      <c r="G64" s="313">
        <v>1</v>
      </c>
      <c r="H64" s="314">
        <v>1</v>
      </c>
      <c r="I64" s="314">
        <v>1</v>
      </c>
      <c r="J64" s="314">
        <v>0</v>
      </c>
      <c r="K64" s="314">
        <v>0</v>
      </c>
      <c r="L64" s="313">
        <v>1</v>
      </c>
      <c r="M64" s="314">
        <v>1</v>
      </c>
      <c r="N64" s="315">
        <v>1</v>
      </c>
      <c r="O64" s="313">
        <v>0</v>
      </c>
      <c r="P64" s="314">
        <v>1</v>
      </c>
      <c r="Q64" s="316">
        <v>1</v>
      </c>
      <c r="R64" s="317">
        <v>1</v>
      </c>
      <c r="S64" s="316">
        <v>1</v>
      </c>
      <c r="T64" s="318">
        <v>1</v>
      </c>
      <c r="U64" s="319" t="s">
        <v>1113</v>
      </c>
      <c r="V64" s="320" t="str">
        <f t="shared" si="5"/>
        <v>ü</v>
      </c>
      <c r="W64" s="320" t="str">
        <f t="shared" si="6"/>
        <v/>
      </c>
      <c r="X64" s="320" t="str">
        <f t="shared" si="7"/>
        <v/>
      </c>
      <c r="Y64" s="320" t="str">
        <f t="shared" si="8"/>
        <v/>
      </c>
    </row>
    <row r="65" spans="1:25" ht="25.5" customHeight="1">
      <c r="A65" s="307">
        <f t="shared" si="9"/>
        <v>58</v>
      </c>
      <c r="B65" s="308">
        <v>2</v>
      </c>
      <c r="C65" s="309"/>
      <c r="D65" s="310" t="s">
        <v>856</v>
      </c>
      <c r="E65" s="311">
        <v>8700000</v>
      </c>
      <c r="F65" s="312" t="s">
        <v>1250</v>
      </c>
      <c r="G65" s="313">
        <v>1</v>
      </c>
      <c r="H65" s="314">
        <v>1</v>
      </c>
      <c r="I65" s="314">
        <v>1</v>
      </c>
      <c r="J65" s="314">
        <v>0</v>
      </c>
      <c r="K65" s="314">
        <v>0</v>
      </c>
      <c r="L65" s="313">
        <v>1</v>
      </c>
      <c r="M65" s="314">
        <v>1</v>
      </c>
      <c r="N65" s="315">
        <v>1</v>
      </c>
      <c r="O65" s="313">
        <v>0</v>
      </c>
      <c r="P65" s="314">
        <v>1</v>
      </c>
      <c r="Q65" s="316">
        <v>1</v>
      </c>
      <c r="R65" s="317">
        <v>1</v>
      </c>
      <c r="S65" s="316">
        <v>1</v>
      </c>
      <c r="T65" s="318">
        <v>1</v>
      </c>
      <c r="U65" s="319" t="s">
        <v>1113</v>
      </c>
      <c r="V65" s="320" t="str">
        <f t="shared" si="5"/>
        <v>ü</v>
      </c>
      <c r="W65" s="320" t="str">
        <f t="shared" si="6"/>
        <v/>
      </c>
      <c r="X65" s="320" t="str">
        <f t="shared" si="7"/>
        <v/>
      </c>
      <c r="Y65" s="320" t="str">
        <f t="shared" si="8"/>
        <v/>
      </c>
    </row>
    <row r="66" spans="1:25" ht="25.5" customHeight="1">
      <c r="A66" s="307">
        <f t="shared" si="9"/>
        <v>59</v>
      </c>
      <c r="B66" s="308">
        <v>2</v>
      </c>
      <c r="C66" s="309"/>
      <c r="D66" s="310" t="s">
        <v>857</v>
      </c>
      <c r="E66" s="311">
        <v>14568900</v>
      </c>
      <c r="F66" s="312" t="s">
        <v>1248</v>
      </c>
      <c r="G66" s="313">
        <v>1</v>
      </c>
      <c r="H66" s="314">
        <v>1</v>
      </c>
      <c r="I66" s="314">
        <v>0</v>
      </c>
      <c r="J66" s="314">
        <v>0</v>
      </c>
      <c r="K66" s="314">
        <v>0</v>
      </c>
      <c r="L66" s="313">
        <v>1</v>
      </c>
      <c r="M66" s="314">
        <v>1</v>
      </c>
      <c r="N66" s="315">
        <v>1</v>
      </c>
      <c r="O66" s="313">
        <v>0</v>
      </c>
      <c r="P66" s="314">
        <v>1</v>
      </c>
      <c r="Q66" s="316">
        <v>1</v>
      </c>
      <c r="R66" s="317">
        <v>1</v>
      </c>
      <c r="S66" s="316">
        <v>1</v>
      </c>
      <c r="T66" s="318">
        <v>1</v>
      </c>
      <c r="U66" s="333" t="s">
        <v>1030</v>
      </c>
      <c r="V66" s="320" t="str">
        <f t="shared" si="5"/>
        <v/>
      </c>
      <c r="W66" s="320" t="str">
        <f t="shared" si="6"/>
        <v>ü</v>
      </c>
      <c r="X66" s="320" t="str">
        <f t="shared" si="7"/>
        <v/>
      </c>
      <c r="Y66" s="320" t="str">
        <f t="shared" si="8"/>
        <v/>
      </c>
    </row>
    <row r="67" spans="1:25" ht="25.5" customHeight="1">
      <c r="A67" s="307">
        <f t="shared" si="9"/>
        <v>60</v>
      </c>
      <c r="B67" s="308">
        <v>2</v>
      </c>
      <c r="C67" s="309"/>
      <c r="D67" s="310" t="s">
        <v>858</v>
      </c>
      <c r="E67" s="311">
        <v>2000000</v>
      </c>
      <c r="F67" s="312" t="s">
        <v>1249</v>
      </c>
      <c r="G67" s="313">
        <v>1</v>
      </c>
      <c r="H67" s="314">
        <v>0</v>
      </c>
      <c r="I67" s="314">
        <v>0</v>
      </c>
      <c r="J67" s="314">
        <v>0</v>
      </c>
      <c r="K67" s="315">
        <v>0</v>
      </c>
      <c r="L67" s="313">
        <v>1</v>
      </c>
      <c r="M67" s="314">
        <v>1</v>
      </c>
      <c r="N67" s="315">
        <v>1</v>
      </c>
      <c r="O67" s="313">
        <v>0</v>
      </c>
      <c r="P67" s="314">
        <v>1</v>
      </c>
      <c r="Q67" s="315">
        <v>1</v>
      </c>
      <c r="R67" s="313">
        <v>0</v>
      </c>
      <c r="S67" s="316">
        <v>0</v>
      </c>
      <c r="T67" s="312">
        <v>0</v>
      </c>
      <c r="U67" s="319" t="s">
        <v>863</v>
      </c>
      <c r="V67" s="320" t="str">
        <f t="shared" si="5"/>
        <v/>
      </c>
      <c r="W67" s="320" t="str">
        <f t="shared" si="6"/>
        <v/>
      </c>
      <c r="X67" s="320" t="str">
        <f t="shared" si="7"/>
        <v/>
      </c>
      <c r="Y67" s="320" t="str">
        <f t="shared" si="8"/>
        <v>ü</v>
      </c>
    </row>
    <row r="68" spans="1:25" ht="25.5" customHeight="1">
      <c r="A68" s="307">
        <f t="shared" si="9"/>
        <v>61</v>
      </c>
      <c r="B68" s="308">
        <v>2</v>
      </c>
      <c r="C68" s="309"/>
      <c r="D68" s="310" t="s">
        <v>859</v>
      </c>
      <c r="E68" s="311">
        <v>7700000</v>
      </c>
      <c r="F68" s="312" t="s">
        <v>1250</v>
      </c>
      <c r="G68" s="313">
        <v>1</v>
      </c>
      <c r="H68" s="314">
        <v>1</v>
      </c>
      <c r="I68" s="314">
        <v>0</v>
      </c>
      <c r="J68" s="314">
        <v>0</v>
      </c>
      <c r="K68" s="314">
        <v>0</v>
      </c>
      <c r="L68" s="313">
        <v>1</v>
      </c>
      <c r="M68" s="314">
        <v>1</v>
      </c>
      <c r="N68" s="315">
        <v>1</v>
      </c>
      <c r="O68" s="313">
        <v>0</v>
      </c>
      <c r="P68" s="314">
        <v>1</v>
      </c>
      <c r="Q68" s="316">
        <v>1</v>
      </c>
      <c r="R68" s="317">
        <v>1</v>
      </c>
      <c r="S68" s="316">
        <v>1</v>
      </c>
      <c r="T68" s="318">
        <v>1</v>
      </c>
      <c r="U68" s="319" t="s">
        <v>1113</v>
      </c>
      <c r="V68" s="320" t="str">
        <f t="shared" si="5"/>
        <v>ü</v>
      </c>
      <c r="W68" s="320" t="str">
        <f t="shared" si="6"/>
        <v/>
      </c>
      <c r="X68" s="320" t="str">
        <f t="shared" si="7"/>
        <v/>
      </c>
      <c r="Y68" s="320" t="str">
        <f t="shared" si="8"/>
        <v/>
      </c>
    </row>
    <row r="69" spans="1:25" ht="25.5" customHeight="1">
      <c r="A69" s="307">
        <f t="shared" si="9"/>
        <v>62</v>
      </c>
      <c r="B69" s="308">
        <v>2</v>
      </c>
      <c r="C69" s="309"/>
      <c r="D69" s="322" t="s">
        <v>860</v>
      </c>
      <c r="E69" s="311">
        <v>5000000</v>
      </c>
      <c r="F69" s="312" t="s">
        <v>1249</v>
      </c>
      <c r="G69" s="313">
        <v>1</v>
      </c>
      <c r="H69" s="314">
        <v>1</v>
      </c>
      <c r="I69" s="314">
        <v>0</v>
      </c>
      <c r="J69" s="314">
        <v>0</v>
      </c>
      <c r="K69" s="315">
        <v>0</v>
      </c>
      <c r="L69" s="313">
        <v>1</v>
      </c>
      <c r="M69" s="314">
        <v>1</v>
      </c>
      <c r="N69" s="315">
        <v>1</v>
      </c>
      <c r="O69" s="313">
        <v>0</v>
      </c>
      <c r="P69" s="314">
        <v>0</v>
      </c>
      <c r="Q69" s="315">
        <v>1</v>
      </c>
      <c r="R69" s="313">
        <v>0</v>
      </c>
      <c r="S69" s="316">
        <v>0</v>
      </c>
      <c r="T69" s="315">
        <v>0</v>
      </c>
      <c r="U69" s="319" t="s">
        <v>864</v>
      </c>
      <c r="V69" s="320" t="str">
        <f t="shared" si="5"/>
        <v/>
      </c>
      <c r="W69" s="320" t="str">
        <f t="shared" si="6"/>
        <v/>
      </c>
      <c r="X69" s="320" t="str">
        <f t="shared" si="7"/>
        <v/>
      </c>
      <c r="Y69" s="320" t="str">
        <f t="shared" si="8"/>
        <v>ü</v>
      </c>
    </row>
    <row r="70" spans="1:25" ht="42.75">
      <c r="A70" s="307">
        <f t="shared" si="9"/>
        <v>63</v>
      </c>
      <c r="B70" s="308">
        <v>3</v>
      </c>
      <c r="C70" s="309" t="s">
        <v>901</v>
      </c>
      <c r="D70" s="322" t="s">
        <v>865</v>
      </c>
      <c r="E70" s="311">
        <v>1276000</v>
      </c>
      <c r="F70" s="312" t="s">
        <v>1250</v>
      </c>
      <c r="G70" s="313">
        <v>1</v>
      </c>
      <c r="H70" s="314">
        <v>1</v>
      </c>
      <c r="I70" s="314">
        <v>0</v>
      </c>
      <c r="J70" s="314">
        <v>0</v>
      </c>
      <c r="K70" s="314">
        <v>0</v>
      </c>
      <c r="L70" s="313">
        <v>1</v>
      </c>
      <c r="M70" s="314">
        <v>1</v>
      </c>
      <c r="N70" s="315">
        <v>1</v>
      </c>
      <c r="O70" s="313">
        <v>0</v>
      </c>
      <c r="P70" s="314">
        <v>1</v>
      </c>
      <c r="Q70" s="316">
        <v>1</v>
      </c>
      <c r="R70" s="317">
        <v>1</v>
      </c>
      <c r="S70" s="316">
        <v>1</v>
      </c>
      <c r="T70" s="318">
        <v>1</v>
      </c>
      <c r="U70" s="319" t="s">
        <v>1118</v>
      </c>
      <c r="V70" s="320" t="str">
        <f t="shared" si="5"/>
        <v>ü</v>
      </c>
      <c r="W70" s="320" t="str">
        <f t="shared" si="6"/>
        <v/>
      </c>
      <c r="X70" s="320" t="str">
        <f t="shared" si="7"/>
        <v/>
      </c>
      <c r="Y70" s="320" t="str">
        <f t="shared" si="8"/>
        <v/>
      </c>
    </row>
    <row r="71" spans="1:25" ht="42.75">
      <c r="A71" s="307">
        <f t="shared" si="9"/>
        <v>64</v>
      </c>
      <c r="B71" s="308">
        <v>3</v>
      </c>
      <c r="C71" s="309"/>
      <c r="D71" s="310" t="s">
        <v>866</v>
      </c>
      <c r="E71" s="311">
        <v>8300000</v>
      </c>
      <c r="F71" s="312" t="s">
        <v>1250</v>
      </c>
      <c r="G71" s="313">
        <v>1</v>
      </c>
      <c r="H71" s="314">
        <v>1</v>
      </c>
      <c r="I71" s="314">
        <v>1</v>
      </c>
      <c r="J71" s="314">
        <v>0</v>
      </c>
      <c r="K71" s="314">
        <v>0</v>
      </c>
      <c r="L71" s="313">
        <v>1</v>
      </c>
      <c r="M71" s="314">
        <v>1</v>
      </c>
      <c r="N71" s="315">
        <v>1</v>
      </c>
      <c r="O71" s="313">
        <v>0</v>
      </c>
      <c r="P71" s="314">
        <v>1</v>
      </c>
      <c r="Q71" s="316">
        <v>1</v>
      </c>
      <c r="R71" s="317">
        <v>1</v>
      </c>
      <c r="S71" s="316">
        <v>1</v>
      </c>
      <c r="T71" s="318">
        <v>1</v>
      </c>
      <c r="U71" s="321" t="s">
        <v>1119</v>
      </c>
      <c r="V71" s="320" t="str">
        <f t="shared" si="5"/>
        <v>ü</v>
      </c>
      <c r="W71" s="320" t="str">
        <f t="shared" si="6"/>
        <v/>
      </c>
      <c r="X71" s="320" t="str">
        <f t="shared" si="7"/>
        <v/>
      </c>
      <c r="Y71" s="320" t="str">
        <f t="shared" si="8"/>
        <v/>
      </c>
    </row>
    <row r="72" spans="1:25" ht="25.5" customHeight="1">
      <c r="A72" s="307">
        <f t="shared" si="9"/>
        <v>65</v>
      </c>
      <c r="B72" s="308">
        <v>3</v>
      </c>
      <c r="C72" s="309"/>
      <c r="D72" s="310" t="s">
        <v>867</v>
      </c>
      <c r="E72" s="311">
        <v>2500000</v>
      </c>
      <c r="F72" s="312" t="s">
        <v>1250</v>
      </c>
      <c r="G72" s="313">
        <v>1</v>
      </c>
      <c r="H72" s="314">
        <v>1</v>
      </c>
      <c r="I72" s="314">
        <v>0</v>
      </c>
      <c r="J72" s="314">
        <v>0</v>
      </c>
      <c r="K72" s="314">
        <v>0</v>
      </c>
      <c r="L72" s="313">
        <v>1</v>
      </c>
      <c r="M72" s="314">
        <v>1</v>
      </c>
      <c r="N72" s="315">
        <v>1</v>
      </c>
      <c r="O72" s="313">
        <v>0</v>
      </c>
      <c r="P72" s="314">
        <v>1</v>
      </c>
      <c r="Q72" s="316">
        <v>1</v>
      </c>
      <c r="R72" s="317">
        <v>1</v>
      </c>
      <c r="S72" s="316">
        <v>1</v>
      </c>
      <c r="T72" s="318">
        <v>1</v>
      </c>
      <c r="U72" s="319" t="s">
        <v>1120</v>
      </c>
      <c r="V72" s="320" t="str">
        <f t="shared" ref="V72:V103" si="10">IF($F72="Y",$Z$4,"")</f>
        <v>ü</v>
      </c>
      <c r="W72" s="320" t="str">
        <f t="shared" ref="W72:W103" si="11">IF(F72="F",$Z$4,"")</f>
        <v/>
      </c>
      <c r="X72" s="320" t="str">
        <f t="shared" ref="X72:X103" si="12">IF(F72="L",$Z$4,"")</f>
        <v/>
      </c>
      <c r="Y72" s="320" t="str">
        <f t="shared" ref="Y72:Y103" si="13">IF(F72="N",$Z$4,"")</f>
        <v/>
      </c>
    </row>
    <row r="73" spans="1:25" ht="25.5" customHeight="1">
      <c r="A73" s="307">
        <f t="shared" ref="A73:A104" si="14">A72+1</f>
        <v>66</v>
      </c>
      <c r="B73" s="308">
        <v>3</v>
      </c>
      <c r="C73" s="309"/>
      <c r="D73" s="310" t="s">
        <v>868</v>
      </c>
      <c r="E73" s="311">
        <v>6400000</v>
      </c>
      <c r="F73" s="312" t="s">
        <v>1249</v>
      </c>
      <c r="G73" s="313">
        <v>1</v>
      </c>
      <c r="H73" s="314">
        <v>0</v>
      </c>
      <c r="I73" s="314">
        <v>0</v>
      </c>
      <c r="J73" s="314">
        <v>0</v>
      </c>
      <c r="K73" s="315">
        <v>0</v>
      </c>
      <c r="L73" s="313">
        <v>1</v>
      </c>
      <c r="M73" s="314">
        <v>1</v>
      </c>
      <c r="N73" s="315">
        <v>1</v>
      </c>
      <c r="O73" s="313">
        <v>0</v>
      </c>
      <c r="P73" s="314">
        <v>1</v>
      </c>
      <c r="Q73" s="315">
        <v>1</v>
      </c>
      <c r="R73" s="313">
        <v>0</v>
      </c>
      <c r="S73" s="316">
        <v>0</v>
      </c>
      <c r="T73" s="312">
        <v>0</v>
      </c>
      <c r="U73" s="319" t="s">
        <v>1246</v>
      </c>
      <c r="V73" s="320" t="str">
        <f t="shared" si="10"/>
        <v/>
      </c>
      <c r="W73" s="320" t="str">
        <f t="shared" si="11"/>
        <v/>
      </c>
      <c r="X73" s="320" t="str">
        <f t="shared" si="12"/>
        <v/>
      </c>
      <c r="Y73" s="320" t="str">
        <f t="shared" si="13"/>
        <v>ü</v>
      </c>
    </row>
    <row r="74" spans="1:25" ht="28.5">
      <c r="A74" s="307">
        <f t="shared" si="14"/>
        <v>67</v>
      </c>
      <c r="B74" s="308">
        <v>3</v>
      </c>
      <c r="C74" s="309"/>
      <c r="D74" s="310" t="s">
        <v>869</v>
      </c>
      <c r="E74" s="311">
        <v>1225000</v>
      </c>
      <c r="F74" s="312" t="s">
        <v>1250</v>
      </c>
      <c r="G74" s="313">
        <v>1</v>
      </c>
      <c r="H74" s="314">
        <v>1</v>
      </c>
      <c r="I74" s="314">
        <v>1</v>
      </c>
      <c r="J74" s="314">
        <v>0</v>
      </c>
      <c r="K74" s="314">
        <v>0</v>
      </c>
      <c r="L74" s="313">
        <v>1</v>
      </c>
      <c r="M74" s="314">
        <v>1</v>
      </c>
      <c r="N74" s="315">
        <v>1</v>
      </c>
      <c r="O74" s="313">
        <v>0</v>
      </c>
      <c r="P74" s="314">
        <v>1</v>
      </c>
      <c r="Q74" s="316">
        <v>1</v>
      </c>
      <c r="R74" s="317">
        <v>1</v>
      </c>
      <c r="S74" s="316">
        <v>1</v>
      </c>
      <c r="T74" s="318">
        <v>1</v>
      </c>
      <c r="U74" s="321" t="s">
        <v>1123</v>
      </c>
      <c r="V74" s="320" t="str">
        <f t="shared" si="10"/>
        <v>ü</v>
      </c>
      <c r="W74" s="320" t="str">
        <f t="shared" si="11"/>
        <v/>
      </c>
      <c r="X74" s="320" t="str">
        <f t="shared" si="12"/>
        <v/>
      </c>
      <c r="Y74" s="320" t="str">
        <f t="shared" si="13"/>
        <v/>
      </c>
    </row>
    <row r="75" spans="1:25" ht="25.5" customHeight="1">
      <c r="A75" s="307">
        <f t="shared" si="14"/>
        <v>68</v>
      </c>
      <c r="B75" s="308">
        <v>3</v>
      </c>
      <c r="C75" s="309"/>
      <c r="D75" s="310" t="s">
        <v>870</v>
      </c>
      <c r="E75" s="311">
        <v>1440000</v>
      </c>
      <c r="F75" s="312" t="s">
        <v>1250</v>
      </c>
      <c r="G75" s="313">
        <v>1</v>
      </c>
      <c r="H75" s="314">
        <v>1</v>
      </c>
      <c r="I75" s="314">
        <v>1</v>
      </c>
      <c r="J75" s="314">
        <v>0</v>
      </c>
      <c r="K75" s="314">
        <v>0</v>
      </c>
      <c r="L75" s="313">
        <v>1</v>
      </c>
      <c r="M75" s="314">
        <v>1</v>
      </c>
      <c r="N75" s="315">
        <v>1</v>
      </c>
      <c r="O75" s="313">
        <v>0</v>
      </c>
      <c r="P75" s="314">
        <v>1</v>
      </c>
      <c r="Q75" s="316">
        <v>1</v>
      </c>
      <c r="R75" s="317">
        <v>1</v>
      </c>
      <c r="S75" s="316">
        <v>1</v>
      </c>
      <c r="T75" s="318">
        <v>1</v>
      </c>
      <c r="U75" s="321" t="s">
        <v>1123</v>
      </c>
      <c r="V75" s="320" t="str">
        <f t="shared" si="10"/>
        <v>ü</v>
      </c>
      <c r="W75" s="320" t="str">
        <f t="shared" si="11"/>
        <v/>
      </c>
      <c r="X75" s="320" t="str">
        <f t="shared" si="12"/>
        <v/>
      </c>
      <c r="Y75" s="320" t="str">
        <f t="shared" si="13"/>
        <v/>
      </c>
    </row>
    <row r="76" spans="1:25" ht="28.5">
      <c r="A76" s="307">
        <f t="shared" si="14"/>
        <v>69</v>
      </c>
      <c r="B76" s="308">
        <v>3</v>
      </c>
      <c r="C76" s="309"/>
      <c r="D76" s="310" t="s">
        <v>1022</v>
      </c>
      <c r="E76" s="311">
        <v>800000</v>
      </c>
      <c r="F76" s="312" t="s">
        <v>1250</v>
      </c>
      <c r="G76" s="313">
        <v>1</v>
      </c>
      <c r="H76" s="314">
        <v>1</v>
      </c>
      <c r="I76" s="314">
        <v>1</v>
      </c>
      <c r="J76" s="314">
        <v>0</v>
      </c>
      <c r="K76" s="314">
        <v>0</v>
      </c>
      <c r="L76" s="313">
        <v>1</v>
      </c>
      <c r="M76" s="314">
        <v>1</v>
      </c>
      <c r="N76" s="315">
        <v>1</v>
      </c>
      <c r="O76" s="313">
        <v>0</v>
      </c>
      <c r="P76" s="314">
        <v>1</v>
      </c>
      <c r="Q76" s="316">
        <v>1</v>
      </c>
      <c r="R76" s="317">
        <v>1</v>
      </c>
      <c r="S76" s="316">
        <v>1</v>
      </c>
      <c r="T76" s="318">
        <v>1</v>
      </c>
      <c r="U76" s="321" t="s">
        <v>1123</v>
      </c>
      <c r="V76" s="320" t="str">
        <f t="shared" si="10"/>
        <v>ü</v>
      </c>
      <c r="W76" s="320" t="str">
        <f t="shared" si="11"/>
        <v/>
      </c>
      <c r="X76" s="320" t="str">
        <f t="shared" si="12"/>
        <v/>
      </c>
      <c r="Y76" s="320" t="str">
        <f t="shared" si="13"/>
        <v/>
      </c>
    </row>
    <row r="77" spans="1:25" ht="25.5" customHeight="1">
      <c r="A77" s="307">
        <f t="shared" si="14"/>
        <v>70</v>
      </c>
      <c r="B77" s="308">
        <v>3</v>
      </c>
      <c r="C77" s="309"/>
      <c r="D77" s="310" t="s">
        <v>871</v>
      </c>
      <c r="E77" s="311">
        <v>950000</v>
      </c>
      <c r="F77" s="312" t="s">
        <v>1250</v>
      </c>
      <c r="G77" s="313">
        <v>1</v>
      </c>
      <c r="H77" s="314">
        <v>1</v>
      </c>
      <c r="I77" s="314">
        <v>1</v>
      </c>
      <c r="J77" s="314">
        <v>0</v>
      </c>
      <c r="K77" s="314">
        <v>0</v>
      </c>
      <c r="L77" s="313">
        <v>1</v>
      </c>
      <c r="M77" s="314">
        <v>1</v>
      </c>
      <c r="N77" s="315">
        <v>1</v>
      </c>
      <c r="O77" s="313">
        <v>0</v>
      </c>
      <c r="P77" s="314">
        <v>1</v>
      </c>
      <c r="Q77" s="316">
        <v>1</v>
      </c>
      <c r="R77" s="317">
        <v>1</v>
      </c>
      <c r="S77" s="316">
        <v>1</v>
      </c>
      <c r="T77" s="318">
        <v>1</v>
      </c>
      <c r="U77" s="321" t="s">
        <v>1123</v>
      </c>
      <c r="V77" s="320" t="str">
        <f t="shared" si="10"/>
        <v>ü</v>
      </c>
      <c r="W77" s="320" t="str">
        <f t="shared" si="11"/>
        <v/>
      </c>
      <c r="X77" s="320" t="str">
        <f t="shared" si="12"/>
        <v/>
      </c>
      <c r="Y77" s="320" t="str">
        <f t="shared" si="13"/>
        <v/>
      </c>
    </row>
    <row r="78" spans="1:25" ht="25.5" customHeight="1">
      <c r="A78" s="307">
        <f t="shared" si="14"/>
        <v>71</v>
      </c>
      <c r="B78" s="308">
        <v>3</v>
      </c>
      <c r="C78" s="309"/>
      <c r="D78" s="310" t="s">
        <v>872</v>
      </c>
      <c r="E78" s="311">
        <v>2041100</v>
      </c>
      <c r="F78" s="312" t="s">
        <v>1250</v>
      </c>
      <c r="G78" s="313">
        <v>1</v>
      </c>
      <c r="H78" s="314">
        <v>1</v>
      </c>
      <c r="I78" s="314">
        <v>1</v>
      </c>
      <c r="J78" s="314">
        <v>0</v>
      </c>
      <c r="K78" s="314">
        <v>0</v>
      </c>
      <c r="L78" s="313">
        <v>1</v>
      </c>
      <c r="M78" s="314">
        <v>1</v>
      </c>
      <c r="N78" s="315">
        <v>1</v>
      </c>
      <c r="O78" s="313">
        <v>0</v>
      </c>
      <c r="P78" s="314">
        <v>1</v>
      </c>
      <c r="Q78" s="316">
        <v>1</v>
      </c>
      <c r="R78" s="317">
        <v>1</v>
      </c>
      <c r="S78" s="316">
        <v>1</v>
      </c>
      <c r="T78" s="318">
        <v>1</v>
      </c>
      <c r="U78" s="321" t="s">
        <v>1123</v>
      </c>
      <c r="V78" s="320" t="str">
        <f t="shared" si="10"/>
        <v>ü</v>
      </c>
      <c r="W78" s="320" t="str">
        <f t="shared" si="11"/>
        <v/>
      </c>
      <c r="X78" s="320" t="str">
        <f t="shared" si="12"/>
        <v/>
      </c>
      <c r="Y78" s="320" t="str">
        <f t="shared" si="13"/>
        <v/>
      </c>
    </row>
    <row r="79" spans="1:25" ht="25.5" customHeight="1">
      <c r="A79" s="307">
        <f t="shared" si="14"/>
        <v>72</v>
      </c>
      <c r="B79" s="308">
        <v>3</v>
      </c>
      <c r="C79" s="309"/>
      <c r="D79" s="323" t="s">
        <v>873</v>
      </c>
      <c r="E79" s="324">
        <v>9500000</v>
      </c>
      <c r="F79" s="325" t="s">
        <v>1249</v>
      </c>
      <c r="G79" s="326">
        <v>0</v>
      </c>
      <c r="H79" s="327">
        <v>0</v>
      </c>
      <c r="I79" s="327">
        <v>0</v>
      </c>
      <c r="J79" s="327">
        <v>0</v>
      </c>
      <c r="K79" s="328">
        <v>0</v>
      </c>
      <c r="L79" s="326">
        <v>0</v>
      </c>
      <c r="M79" s="327">
        <v>0</v>
      </c>
      <c r="N79" s="328">
        <v>0</v>
      </c>
      <c r="O79" s="326">
        <v>0</v>
      </c>
      <c r="P79" s="334">
        <v>0</v>
      </c>
      <c r="Q79" s="328">
        <v>0</v>
      </c>
      <c r="R79" s="326">
        <v>0</v>
      </c>
      <c r="S79" s="328">
        <v>0</v>
      </c>
      <c r="T79" s="328">
        <v>0</v>
      </c>
      <c r="U79" s="331" t="s">
        <v>862</v>
      </c>
      <c r="V79" s="320" t="str">
        <f t="shared" si="10"/>
        <v/>
      </c>
      <c r="W79" s="320" t="str">
        <f t="shared" si="11"/>
        <v/>
      </c>
      <c r="X79" s="320" t="str">
        <f t="shared" si="12"/>
        <v/>
      </c>
      <c r="Y79" s="320" t="str">
        <f t="shared" si="13"/>
        <v>ü</v>
      </c>
    </row>
    <row r="80" spans="1:25" ht="28.5">
      <c r="A80" s="307">
        <f t="shared" si="14"/>
        <v>73</v>
      </c>
      <c r="B80" s="308">
        <v>3</v>
      </c>
      <c r="C80" s="309"/>
      <c r="D80" s="310" t="s">
        <v>1023</v>
      </c>
      <c r="E80" s="311">
        <v>1532000</v>
      </c>
      <c r="F80" s="312" t="s">
        <v>1249</v>
      </c>
      <c r="G80" s="313">
        <v>1</v>
      </c>
      <c r="H80" s="314">
        <v>0</v>
      </c>
      <c r="I80" s="314">
        <v>0</v>
      </c>
      <c r="J80" s="314">
        <v>0</v>
      </c>
      <c r="K80" s="315">
        <v>0</v>
      </c>
      <c r="L80" s="313">
        <v>1</v>
      </c>
      <c r="M80" s="314">
        <v>1</v>
      </c>
      <c r="N80" s="315">
        <v>1</v>
      </c>
      <c r="O80" s="313">
        <v>0</v>
      </c>
      <c r="P80" s="314">
        <v>1</v>
      </c>
      <c r="Q80" s="315">
        <v>1</v>
      </c>
      <c r="R80" s="313">
        <v>0</v>
      </c>
      <c r="S80" s="316">
        <v>0</v>
      </c>
      <c r="T80" s="312">
        <v>0</v>
      </c>
      <c r="U80" s="319" t="s">
        <v>1024</v>
      </c>
      <c r="V80" s="320" t="str">
        <f t="shared" si="10"/>
        <v/>
      </c>
      <c r="W80" s="320" t="str">
        <f t="shared" si="11"/>
        <v/>
      </c>
      <c r="X80" s="320" t="str">
        <f t="shared" si="12"/>
        <v/>
      </c>
      <c r="Y80" s="320" t="str">
        <f t="shared" si="13"/>
        <v>ü</v>
      </c>
    </row>
    <row r="81" spans="1:25" ht="25.5" customHeight="1">
      <c r="A81" s="307">
        <f t="shared" si="14"/>
        <v>74</v>
      </c>
      <c r="B81" s="308">
        <v>3</v>
      </c>
      <c r="C81" s="309"/>
      <c r="D81" s="310" t="s">
        <v>874</v>
      </c>
      <c r="E81" s="311">
        <v>840000</v>
      </c>
      <c r="F81" s="312" t="s">
        <v>1249</v>
      </c>
      <c r="G81" s="313">
        <v>1</v>
      </c>
      <c r="H81" s="314">
        <v>0</v>
      </c>
      <c r="I81" s="314">
        <v>0</v>
      </c>
      <c r="J81" s="314">
        <v>0</v>
      </c>
      <c r="K81" s="315">
        <v>0</v>
      </c>
      <c r="L81" s="313">
        <v>1</v>
      </c>
      <c r="M81" s="314">
        <v>1</v>
      </c>
      <c r="N81" s="315">
        <v>1</v>
      </c>
      <c r="O81" s="313">
        <v>0</v>
      </c>
      <c r="P81" s="314">
        <v>1</v>
      </c>
      <c r="Q81" s="315">
        <v>1</v>
      </c>
      <c r="R81" s="313">
        <v>0</v>
      </c>
      <c r="S81" s="316">
        <v>0</v>
      </c>
      <c r="T81" s="312">
        <v>0</v>
      </c>
      <c r="U81" s="319" t="s">
        <v>1024</v>
      </c>
      <c r="V81" s="320" t="str">
        <f t="shared" si="10"/>
        <v/>
      </c>
      <c r="W81" s="320" t="str">
        <f t="shared" si="11"/>
        <v/>
      </c>
      <c r="X81" s="320" t="str">
        <f t="shared" si="12"/>
        <v/>
      </c>
      <c r="Y81" s="320" t="str">
        <f t="shared" si="13"/>
        <v>ü</v>
      </c>
    </row>
    <row r="82" spans="1:25" ht="25.5" customHeight="1">
      <c r="A82" s="307">
        <f t="shared" si="14"/>
        <v>75</v>
      </c>
      <c r="B82" s="308">
        <v>3</v>
      </c>
      <c r="C82" s="309"/>
      <c r="D82" s="310" t="s">
        <v>875</v>
      </c>
      <c r="E82" s="311">
        <v>400000</v>
      </c>
      <c r="F82" s="312" t="s">
        <v>1249</v>
      </c>
      <c r="G82" s="313">
        <v>1</v>
      </c>
      <c r="H82" s="314">
        <v>1</v>
      </c>
      <c r="I82" s="314">
        <v>0</v>
      </c>
      <c r="J82" s="314">
        <v>0</v>
      </c>
      <c r="K82" s="315">
        <v>0</v>
      </c>
      <c r="L82" s="313">
        <v>1</v>
      </c>
      <c r="M82" s="314">
        <v>1</v>
      </c>
      <c r="N82" s="315">
        <v>1</v>
      </c>
      <c r="O82" s="313">
        <v>0</v>
      </c>
      <c r="P82" s="314">
        <v>0</v>
      </c>
      <c r="Q82" s="315">
        <v>1</v>
      </c>
      <c r="R82" s="313">
        <v>0</v>
      </c>
      <c r="S82" s="316">
        <v>0</v>
      </c>
      <c r="T82" s="315">
        <v>0</v>
      </c>
      <c r="U82" s="319" t="s">
        <v>864</v>
      </c>
      <c r="V82" s="320" t="str">
        <f t="shared" si="10"/>
        <v/>
      </c>
      <c r="W82" s="320" t="str">
        <f t="shared" si="11"/>
        <v/>
      </c>
      <c r="X82" s="320" t="str">
        <f t="shared" si="12"/>
        <v/>
      </c>
      <c r="Y82" s="320" t="str">
        <f t="shared" si="13"/>
        <v>ü</v>
      </c>
    </row>
    <row r="83" spans="1:25" ht="25.5" customHeight="1">
      <c r="A83" s="307">
        <f t="shared" si="14"/>
        <v>76</v>
      </c>
      <c r="B83" s="308">
        <v>3</v>
      </c>
      <c r="C83" s="309"/>
      <c r="D83" s="310" t="s">
        <v>1025</v>
      </c>
      <c r="E83" s="311">
        <v>1000000</v>
      </c>
      <c r="F83" s="312" t="s">
        <v>1249</v>
      </c>
      <c r="G83" s="313">
        <v>1</v>
      </c>
      <c r="H83" s="314">
        <v>0</v>
      </c>
      <c r="I83" s="314">
        <v>0</v>
      </c>
      <c r="J83" s="314">
        <v>0</v>
      </c>
      <c r="K83" s="315">
        <v>0</v>
      </c>
      <c r="L83" s="313">
        <v>1</v>
      </c>
      <c r="M83" s="314">
        <v>1</v>
      </c>
      <c r="N83" s="315">
        <v>1</v>
      </c>
      <c r="O83" s="313">
        <v>0</v>
      </c>
      <c r="P83" s="314">
        <v>1</v>
      </c>
      <c r="Q83" s="315">
        <v>1</v>
      </c>
      <c r="R83" s="313">
        <v>0</v>
      </c>
      <c r="S83" s="316">
        <v>0</v>
      </c>
      <c r="T83" s="312">
        <v>0</v>
      </c>
      <c r="U83" s="319" t="s">
        <v>1024</v>
      </c>
      <c r="V83" s="320" t="str">
        <f t="shared" si="10"/>
        <v/>
      </c>
      <c r="W83" s="320" t="str">
        <f t="shared" si="11"/>
        <v/>
      </c>
      <c r="X83" s="320" t="str">
        <f t="shared" si="12"/>
        <v/>
      </c>
      <c r="Y83" s="320" t="str">
        <f t="shared" si="13"/>
        <v>ü</v>
      </c>
    </row>
    <row r="84" spans="1:25" ht="25.5" customHeight="1">
      <c r="A84" s="307">
        <f t="shared" si="14"/>
        <v>77</v>
      </c>
      <c r="B84" s="308">
        <v>3</v>
      </c>
      <c r="C84" s="309"/>
      <c r="D84" s="310" t="s">
        <v>1000</v>
      </c>
      <c r="E84" s="311">
        <v>2500000</v>
      </c>
      <c r="F84" s="312" t="s">
        <v>1250</v>
      </c>
      <c r="G84" s="313">
        <v>1</v>
      </c>
      <c r="H84" s="314">
        <v>1</v>
      </c>
      <c r="I84" s="314">
        <v>1</v>
      </c>
      <c r="J84" s="314">
        <v>0</v>
      </c>
      <c r="K84" s="314">
        <v>0</v>
      </c>
      <c r="L84" s="313">
        <v>1</v>
      </c>
      <c r="M84" s="314">
        <v>1</v>
      </c>
      <c r="N84" s="315">
        <v>1</v>
      </c>
      <c r="O84" s="313">
        <v>0</v>
      </c>
      <c r="P84" s="314">
        <v>1</v>
      </c>
      <c r="Q84" s="316">
        <v>1</v>
      </c>
      <c r="R84" s="317">
        <v>1</v>
      </c>
      <c r="S84" s="316">
        <v>1</v>
      </c>
      <c r="T84" s="318">
        <v>1</v>
      </c>
      <c r="U84" s="321" t="s">
        <v>1123</v>
      </c>
      <c r="V84" s="320" t="str">
        <f t="shared" si="10"/>
        <v>ü</v>
      </c>
      <c r="W84" s="320" t="str">
        <f t="shared" si="11"/>
        <v/>
      </c>
      <c r="X84" s="320" t="str">
        <f t="shared" si="12"/>
        <v/>
      </c>
      <c r="Y84" s="320" t="str">
        <f t="shared" si="13"/>
        <v/>
      </c>
    </row>
    <row r="85" spans="1:25" ht="25.5" customHeight="1">
      <c r="A85" s="307">
        <f t="shared" si="14"/>
        <v>78</v>
      </c>
      <c r="B85" s="308">
        <v>3</v>
      </c>
      <c r="C85" s="309"/>
      <c r="D85" s="310" t="s">
        <v>1001</v>
      </c>
      <c r="E85" s="311">
        <v>8680000</v>
      </c>
      <c r="F85" s="312" t="s">
        <v>1250</v>
      </c>
      <c r="G85" s="313">
        <v>1</v>
      </c>
      <c r="H85" s="314">
        <v>1</v>
      </c>
      <c r="I85" s="314">
        <v>1</v>
      </c>
      <c r="J85" s="314">
        <v>0</v>
      </c>
      <c r="K85" s="314">
        <v>0</v>
      </c>
      <c r="L85" s="313">
        <v>1</v>
      </c>
      <c r="M85" s="314">
        <v>1</v>
      </c>
      <c r="N85" s="315">
        <v>1</v>
      </c>
      <c r="O85" s="313">
        <v>0</v>
      </c>
      <c r="P85" s="314">
        <v>1</v>
      </c>
      <c r="Q85" s="316">
        <v>1</v>
      </c>
      <c r="R85" s="317">
        <v>1</v>
      </c>
      <c r="S85" s="316">
        <v>1</v>
      </c>
      <c r="T85" s="318">
        <v>1</v>
      </c>
      <c r="U85" s="321" t="s">
        <v>1123</v>
      </c>
      <c r="V85" s="320" t="str">
        <f t="shared" si="10"/>
        <v>ü</v>
      </c>
      <c r="W85" s="320" t="str">
        <f t="shared" si="11"/>
        <v/>
      </c>
      <c r="X85" s="320" t="str">
        <f t="shared" si="12"/>
        <v/>
      </c>
      <c r="Y85" s="320" t="str">
        <f t="shared" si="13"/>
        <v/>
      </c>
    </row>
    <row r="86" spans="1:25" ht="25.5" customHeight="1">
      <c r="A86" s="307">
        <f t="shared" si="14"/>
        <v>79</v>
      </c>
      <c r="B86" s="308">
        <v>3</v>
      </c>
      <c r="C86" s="309"/>
      <c r="D86" s="310" t="s">
        <v>1002</v>
      </c>
      <c r="E86" s="311">
        <v>800000</v>
      </c>
      <c r="F86" s="312" t="s">
        <v>1250</v>
      </c>
      <c r="G86" s="313">
        <v>1</v>
      </c>
      <c r="H86" s="314">
        <v>1</v>
      </c>
      <c r="I86" s="314">
        <v>1</v>
      </c>
      <c r="J86" s="314">
        <v>0</v>
      </c>
      <c r="K86" s="314">
        <v>0</v>
      </c>
      <c r="L86" s="313">
        <v>1</v>
      </c>
      <c r="M86" s="314">
        <v>1</v>
      </c>
      <c r="N86" s="315">
        <v>1</v>
      </c>
      <c r="O86" s="313">
        <v>0</v>
      </c>
      <c r="P86" s="314">
        <v>1</v>
      </c>
      <c r="Q86" s="316">
        <v>1</v>
      </c>
      <c r="R86" s="317">
        <v>1</v>
      </c>
      <c r="S86" s="316">
        <v>1</v>
      </c>
      <c r="T86" s="318">
        <v>1</v>
      </c>
      <c r="U86" s="321" t="s">
        <v>1123</v>
      </c>
      <c r="V86" s="320" t="str">
        <f t="shared" si="10"/>
        <v>ü</v>
      </c>
      <c r="W86" s="320" t="str">
        <f t="shared" si="11"/>
        <v/>
      </c>
      <c r="X86" s="320" t="str">
        <f t="shared" si="12"/>
        <v/>
      </c>
      <c r="Y86" s="320" t="str">
        <f t="shared" si="13"/>
        <v/>
      </c>
    </row>
    <row r="87" spans="1:25" ht="25.5" customHeight="1">
      <c r="A87" s="307">
        <f t="shared" si="14"/>
        <v>80</v>
      </c>
      <c r="B87" s="308">
        <v>3</v>
      </c>
      <c r="C87" s="309"/>
      <c r="D87" s="310" t="s">
        <v>1003</v>
      </c>
      <c r="E87" s="311">
        <v>249000</v>
      </c>
      <c r="F87" s="312" t="s">
        <v>1341</v>
      </c>
      <c r="G87" s="313">
        <v>1</v>
      </c>
      <c r="H87" s="314">
        <v>1</v>
      </c>
      <c r="I87" s="314">
        <v>1</v>
      </c>
      <c r="J87" s="314">
        <v>0</v>
      </c>
      <c r="K87" s="314">
        <v>0</v>
      </c>
      <c r="L87" s="313">
        <v>1</v>
      </c>
      <c r="M87" s="314">
        <v>1</v>
      </c>
      <c r="N87" s="315">
        <v>1</v>
      </c>
      <c r="O87" s="313">
        <v>0</v>
      </c>
      <c r="P87" s="314">
        <v>1</v>
      </c>
      <c r="Q87" s="316">
        <v>1</v>
      </c>
      <c r="R87" s="317">
        <v>1</v>
      </c>
      <c r="S87" s="316">
        <v>1</v>
      </c>
      <c r="T87" s="318">
        <v>1</v>
      </c>
      <c r="U87" s="321" t="s">
        <v>1342</v>
      </c>
      <c r="V87" s="320" t="str">
        <f t="shared" si="10"/>
        <v/>
      </c>
      <c r="W87" s="320" t="str">
        <f t="shared" si="11"/>
        <v/>
      </c>
      <c r="X87" s="320" t="str">
        <f t="shared" si="12"/>
        <v>ü</v>
      </c>
      <c r="Y87" s="320" t="str">
        <f t="shared" si="13"/>
        <v/>
      </c>
    </row>
    <row r="88" spans="1:25" ht="25.5" customHeight="1">
      <c r="A88" s="307">
        <f t="shared" si="14"/>
        <v>81</v>
      </c>
      <c r="B88" s="308">
        <v>3</v>
      </c>
      <c r="C88" s="309"/>
      <c r="D88" s="310" t="s">
        <v>1004</v>
      </c>
      <c r="E88" s="311">
        <v>1600000</v>
      </c>
      <c r="F88" s="312" t="s">
        <v>1250</v>
      </c>
      <c r="G88" s="313">
        <v>1</v>
      </c>
      <c r="H88" s="314">
        <v>1</v>
      </c>
      <c r="I88" s="314">
        <v>1</v>
      </c>
      <c r="J88" s="314">
        <v>0</v>
      </c>
      <c r="K88" s="314">
        <v>0</v>
      </c>
      <c r="L88" s="313">
        <v>1</v>
      </c>
      <c r="M88" s="314">
        <v>1</v>
      </c>
      <c r="N88" s="315">
        <v>1</v>
      </c>
      <c r="O88" s="313">
        <v>0</v>
      </c>
      <c r="P88" s="314">
        <v>1</v>
      </c>
      <c r="Q88" s="316">
        <v>1</v>
      </c>
      <c r="R88" s="317">
        <v>1</v>
      </c>
      <c r="S88" s="316">
        <v>1</v>
      </c>
      <c r="T88" s="318">
        <v>1</v>
      </c>
      <c r="U88" s="321" t="s">
        <v>1123</v>
      </c>
      <c r="V88" s="320" t="str">
        <f t="shared" si="10"/>
        <v>ü</v>
      </c>
      <c r="W88" s="320" t="str">
        <f t="shared" si="11"/>
        <v/>
      </c>
      <c r="X88" s="320" t="str">
        <f t="shared" si="12"/>
        <v/>
      </c>
      <c r="Y88" s="320" t="str">
        <f t="shared" si="13"/>
        <v/>
      </c>
    </row>
    <row r="89" spans="1:25" ht="25.5" customHeight="1">
      <c r="A89" s="307">
        <f t="shared" si="14"/>
        <v>82</v>
      </c>
      <c r="B89" s="308">
        <v>3</v>
      </c>
      <c r="C89" s="309"/>
      <c r="D89" s="323" t="s">
        <v>1005</v>
      </c>
      <c r="E89" s="324">
        <v>1289600</v>
      </c>
      <c r="F89" s="325" t="s">
        <v>1249</v>
      </c>
      <c r="G89" s="326">
        <v>0</v>
      </c>
      <c r="H89" s="327">
        <v>0</v>
      </c>
      <c r="I89" s="327">
        <v>0</v>
      </c>
      <c r="J89" s="327">
        <v>0</v>
      </c>
      <c r="K89" s="328">
        <v>0</v>
      </c>
      <c r="L89" s="326">
        <v>0</v>
      </c>
      <c r="M89" s="327">
        <v>0</v>
      </c>
      <c r="N89" s="328">
        <v>0</v>
      </c>
      <c r="O89" s="326">
        <v>0</v>
      </c>
      <c r="P89" s="327">
        <v>0</v>
      </c>
      <c r="Q89" s="329">
        <v>0</v>
      </c>
      <c r="R89" s="330">
        <v>0</v>
      </c>
      <c r="S89" s="329">
        <v>0</v>
      </c>
      <c r="T89" s="328">
        <v>0</v>
      </c>
      <c r="U89" s="331" t="s">
        <v>2151</v>
      </c>
      <c r="V89" s="320" t="str">
        <f t="shared" si="10"/>
        <v/>
      </c>
      <c r="W89" s="320" t="str">
        <f t="shared" si="11"/>
        <v/>
      </c>
      <c r="X89" s="320" t="str">
        <f t="shared" si="12"/>
        <v/>
      </c>
      <c r="Y89" s="320" t="str">
        <f t="shared" si="13"/>
        <v>ü</v>
      </c>
    </row>
    <row r="90" spans="1:25" ht="25.5" customHeight="1">
      <c r="A90" s="307">
        <f t="shared" si="14"/>
        <v>83</v>
      </c>
      <c r="B90" s="308">
        <v>3</v>
      </c>
      <c r="C90" s="309"/>
      <c r="D90" s="310" t="s">
        <v>1006</v>
      </c>
      <c r="E90" s="311">
        <v>2277080</v>
      </c>
      <c r="F90" s="312" t="s">
        <v>1250</v>
      </c>
      <c r="G90" s="313">
        <v>1</v>
      </c>
      <c r="H90" s="314">
        <v>1</v>
      </c>
      <c r="I90" s="314">
        <v>1</v>
      </c>
      <c r="J90" s="314">
        <v>0</v>
      </c>
      <c r="K90" s="314">
        <v>0</v>
      </c>
      <c r="L90" s="313">
        <v>1</v>
      </c>
      <c r="M90" s="314">
        <v>1</v>
      </c>
      <c r="N90" s="315">
        <v>1</v>
      </c>
      <c r="O90" s="313">
        <v>0</v>
      </c>
      <c r="P90" s="314">
        <v>1</v>
      </c>
      <c r="Q90" s="316">
        <v>1</v>
      </c>
      <c r="R90" s="317">
        <v>1</v>
      </c>
      <c r="S90" s="316">
        <v>1</v>
      </c>
      <c r="T90" s="318">
        <v>1</v>
      </c>
      <c r="U90" s="321" t="s">
        <v>1123</v>
      </c>
      <c r="V90" s="320" t="str">
        <f t="shared" si="10"/>
        <v>ü</v>
      </c>
      <c r="W90" s="320" t="str">
        <f t="shared" si="11"/>
        <v/>
      </c>
      <c r="X90" s="320" t="str">
        <f t="shared" si="12"/>
        <v/>
      </c>
      <c r="Y90" s="320" t="str">
        <f t="shared" si="13"/>
        <v/>
      </c>
    </row>
    <row r="91" spans="1:25" ht="28.5">
      <c r="A91" s="307">
        <f t="shared" si="14"/>
        <v>84</v>
      </c>
      <c r="B91" s="308">
        <v>3</v>
      </c>
      <c r="C91" s="309"/>
      <c r="D91" s="310" t="s">
        <v>1007</v>
      </c>
      <c r="E91" s="311">
        <v>8852643</v>
      </c>
      <c r="F91" s="312" t="s">
        <v>1248</v>
      </c>
      <c r="G91" s="313">
        <v>1</v>
      </c>
      <c r="H91" s="314">
        <v>1</v>
      </c>
      <c r="I91" s="314">
        <v>1</v>
      </c>
      <c r="J91" s="314">
        <v>0</v>
      </c>
      <c r="K91" s="314">
        <v>0</v>
      </c>
      <c r="L91" s="313">
        <v>1</v>
      </c>
      <c r="M91" s="314">
        <v>1</v>
      </c>
      <c r="N91" s="315">
        <v>1</v>
      </c>
      <c r="O91" s="313">
        <v>0</v>
      </c>
      <c r="P91" s="314">
        <v>1</v>
      </c>
      <c r="Q91" s="316">
        <v>1</v>
      </c>
      <c r="R91" s="317">
        <v>1</v>
      </c>
      <c r="S91" s="316">
        <v>1</v>
      </c>
      <c r="T91" s="318">
        <v>1</v>
      </c>
      <c r="U91" s="321" t="s">
        <v>1123</v>
      </c>
      <c r="V91" s="320" t="str">
        <f t="shared" si="10"/>
        <v/>
      </c>
      <c r="W91" s="320" t="str">
        <f t="shared" si="11"/>
        <v>ü</v>
      </c>
      <c r="X91" s="320" t="str">
        <f t="shared" si="12"/>
        <v/>
      </c>
      <c r="Y91" s="320" t="str">
        <f t="shared" si="13"/>
        <v/>
      </c>
    </row>
    <row r="92" spans="1:25" ht="25.5" customHeight="1">
      <c r="A92" s="307">
        <f t="shared" si="14"/>
        <v>85</v>
      </c>
      <c r="B92" s="308">
        <v>3</v>
      </c>
      <c r="C92" s="309"/>
      <c r="D92" s="310" t="s">
        <v>1008</v>
      </c>
      <c r="E92" s="311">
        <v>1856000</v>
      </c>
      <c r="F92" s="312" t="s">
        <v>1250</v>
      </c>
      <c r="G92" s="313">
        <v>1</v>
      </c>
      <c r="H92" s="314">
        <v>1</v>
      </c>
      <c r="I92" s="314">
        <v>1</v>
      </c>
      <c r="J92" s="314">
        <v>0</v>
      </c>
      <c r="K92" s="314">
        <v>0</v>
      </c>
      <c r="L92" s="313">
        <v>1</v>
      </c>
      <c r="M92" s="314">
        <v>1</v>
      </c>
      <c r="N92" s="315">
        <v>1</v>
      </c>
      <c r="O92" s="313">
        <v>0</v>
      </c>
      <c r="P92" s="314">
        <v>1</v>
      </c>
      <c r="Q92" s="316">
        <v>1</v>
      </c>
      <c r="R92" s="317">
        <v>1</v>
      </c>
      <c r="S92" s="316">
        <v>1</v>
      </c>
      <c r="T92" s="318">
        <v>1</v>
      </c>
      <c r="U92" s="321" t="s">
        <v>1123</v>
      </c>
      <c r="V92" s="320" t="str">
        <f t="shared" si="10"/>
        <v>ü</v>
      </c>
      <c r="W92" s="320" t="str">
        <f t="shared" si="11"/>
        <v/>
      </c>
      <c r="X92" s="320" t="str">
        <f t="shared" si="12"/>
        <v/>
      </c>
      <c r="Y92" s="320" t="str">
        <f t="shared" si="13"/>
        <v/>
      </c>
    </row>
    <row r="93" spans="1:25" ht="25.5" customHeight="1">
      <c r="A93" s="307">
        <f t="shared" si="14"/>
        <v>86</v>
      </c>
      <c r="B93" s="308">
        <v>3</v>
      </c>
      <c r="C93" s="309"/>
      <c r="D93" s="310" t="s">
        <v>1009</v>
      </c>
      <c r="E93" s="311">
        <v>1900000</v>
      </c>
      <c r="F93" s="312" t="s">
        <v>1250</v>
      </c>
      <c r="G93" s="313">
        <v>1</v>
      </c>
      <c r="H93" s="314">
        <v>1</v>
      </c>
      <c r="I93" s="314">
        <v>1</v>
      </c>
      <c r="J93" s="314">
        <v>0</v>
      </c>
      <c r="K93" s="314">
        <v>0</v>
      </c>
      <c r="L93" s="313">
        <v>1</v>
      </c>
      <c r="M93" s="314">
        <v>1</v>
      </c>
      <c r="N93" s="315">
        <v>1</v>
      </c>
      <c r="O93" s="313">
        <v>0</v>
      </c>
      <c r="P93" s="314">
        <v>1</v>
      </c>
      <c r="Q93" s="316">
        <v>1</v>
      </c>
      <c r="R93" s="317">
        <v>1</v>
      </c>
      <c r="S93" s="316">
        <v>1</v>
      </c>
      <c r="T93" s="318">
        <v>1</v>
      </c>
      <c r="U93" s="321" t="s">
        <v>1123</v>
      </c>
      <c r="V93" s="320" t="str">
        <f t="shared" si="10"/>
        <v>ü</v>
      </c>
      <c r="W93" s="320" t="str">
        <f t="shared" si="11"/>
        <v/>
      </c>
      <c r="X93" s="320" t="str">
        <f t="shared" si="12"/>
        <v/>
      </c>
      <c r="Y93" s="320" t="str">
        <f t="shared" si="13"/>
        <v/>
      </c>
    </row>
    <row r="94" spans="1:25" ht="25.5" customHeight="1">
      <c r="A94" s="307">
        <f t="shared" si="14"/>
        <v>87</v>
      </c>
      <c r="B94" s="308">
        <v>3</v>
      </c>
      <c r="C94" s="309"/>
      <c r="D94" s="310" t="s">
        <v>1010</v>
      </c>
      <c r="E94" s="311">
        <v>7000000</v>
      </c>
      <c r="F94" s="312" t="s">
        <v>1250</v>
      </c>
      <c r="G94" s="313">
        <v>1</v>
      </c>
      <c r="H94" s="314">
        <v>1</v>
      </c>
      <c r="I94" s="314">
        <v>0</v>
      </c>
      <c r="J94" s="314">
        <v>0</v>
      </c>
      <c r="K94" s="314">
        <v>0</v>
      </c>
      <c r="L94" s="313">
        <v>1</v>
      </c>
      <c r="M94" s="314">
        <v>1</v>
      </c>
      <c r="N94" s="315">
        <v>1</v>
      </c>
      <c r="O94" s="313">
        <v>0</v>
      </c>
      <c r="P94" s="314">
        <v>1</v>
      </c>
      <c r="Q94" s="316">
        <v>1</v>
      </c>
      <c r="R94" s="317">
        <v>1</v>
      </c>
      <c r="S94" s="316">
        <v>1</v>
      </c>
      <c r="T94" s="318">
        <v>1</v>
      </c>
      <c r="U94" s="319" t="s">
        <v>1121</v>
      </c>
      <c r="V94" s="320" t="str">
        <f t="shared" si="10"/>
        <v>ü</v>
      </c>
      <c r="W94" s="320" t="str">
        <f t="shared" si="11"/>
        <v/>
      </c>
      <c r="X94" s="320" t="str">
        <f t="shared" si="12"/>
        <v/>
      </c>
      <c r="Y94" s="320" t="str">
        <f t="shared" si="13"/>
        <v/>
      </c>
    </row>
    <row r="95" spans="1:25" ht="25.5" customHeight="1">
      <c r="A95" s="307">
        <f t="shared" si="14"/>
        <v>88</v>
      </c>
      <c r="B95" s="308">
        <v>3</v>
      </c>
      <c r="C95" s="309"/>
      <c r="D95" s="310" t="s">
        <v>1011</v>
      </c>
      <c r="E95" s="311">
        <v>1100000</v>
      </c>
      <c r="F95" s="312" t="s">
        <v>1250</v>
      </c>
      <c r="G95" s="313">
        <v>1</v>
      </c>
      <c r="H95" s="314">
        <v>1</v>
      </c>
      <c r="I95" s="314">
        <v>1</v>
      </c>
      <c r="J95" s="314">
        <v>0</v>
      </c>
      <c r="K95" s="314">
        <v>0</v>
      </c>
      <c r="L95" s="313">
        <v>1</v>
      </c>
      <c r="M95" s="314">
        <v>1</v>
      </c>
      <c r="N95" s="315">
        <v>1</v>
      </c>
      <c r="O95" s="313">
        <v>0</v>
      </c>
      <c r="P95" s="314">
        <v>1</v>
      </c>
      <c r="Q95" s="316">
        <v>1</v>
      </c>
      <c r="R95" s="317">
        <v>1</v>
      </c>
      <c r="S95" s="316">
        <v>1</v>
      </c>
      <c r="T95" s="318">
        <v>1</v>
      </c>
      <c r="U95" s="321" t="s">
        <v>1123</v>
      </c>
      <c r="V95" s="320" t="str">
        <f t="shared" si="10"/>
        <v>ü</v>
      </c>
      <c r="W95" s="320" t="str">
        <f t="shared" si="11"/>
        <v/>
      </c>
      <c r="X95" s="320" t="str">
        <f t="shared" si="12"/>
        <v/>
      </c>
      <c r="Y95" s="320" t="str">
        <f t="shared" si="13"/>
        <v/>
      </c>
    </row>
    <row r="96" spans="1:25" ht="25.5" customHeight="1">
      <c r="A96" s="307">
        <f t="shared" si="14"/>
        <v>89</v>
      </c>
      <c r="B96" s="308">
        <v>3</v>
      </c>
      <c r="C96" s="309"/>
      <c r="D96" s="310" t="s">
        <v>1012</v>
      </c>
      <c r="E96" s="311">
        <v>600000</v>
      </c>
      <c r="F96" s="312" t="s">
        <v>1250</v>
      </c>
      <c r="G96" s="313">
        <v>1</v>
      </c>
      <c r="H96" s="314">
        <v>1</v>
      </c>
      <c r="I96" s="314">
        <v>0</v>
      </c>
      <c r="J96" s="314">
        <v>0</v>
      </c>
      <c r="K96" s="314">
        <v>0</v>
      </c>
      <c r="L96" s="313">
        <v>1</v>
      </c>
      <c r="M96" s="314">
        <v>1</v>
      </c>
      <c r="N96" s="315">
        <v>1</v>
      </c>
      <c r="O96" s="313">
        <v>0</v>
      </c>
      <c r="P96" s="314">
        <v>1</v>
      </c>
      <c r="Q96" s="316">
        <v>1</v>
      </c>
      <c r="R96" s="317">
        <v>1</v>
      </c>
      <c r="S96" s="316">
        <v>1</v>
      </c>
      <c r="T96" s="318">
        <v>1</v>
      </c>
      <c r="U96" s="319" t="s">
        <v>1122</v>
      </c>
      <c r="V96" s="320" t="str">
        <f t="shared" si="10"/>
        <v>ü</v>
      </c>
      <c r="W96" s="320" t="str">
        <f t="shared" si="11"/>
        <v/>
      </c>
      <c r="X96" s="320" t="str">
        <f t="shared" si="12"/>
        <v/>
      </c>
      <c r="Y96" s="320" t="str">
        <f t="shared" si="13"/>
        <v/>
      </c>
    </row>
    <row r="97" spans="1:25" ht="25.5" customHeight="1">
      <c r="A97" s="307">
        <f t="shared" si="14"/>
        <v>90</v>
      </c>
      <c r="B97" s="308">
        <v>3</v>
      </c>
      <c r="C97" s="309"/>
      <c r="D97" s="323" t="s">
        <v>1013</v>
      </c>
      <c r="E97" s="324">
        <v>1900000</v>
      </c>
      <c r="F97" s="325" t="s">
        <v>1249</v>
      </c>
      <c r="G97" s="326">
        <v>0</v>
      </c>
      <c r="H97" s="327">
        <v>0</v>
      </c>
      <c r="I97" s="327">
        <v>0</v>
      </c>
      <c r="J97" s="327">
        <v>0</v>
      </c>
      <c r="K97" s="328">
        <v>0</v>
      </c>
      <c r="L97" s="326">
        <v>0</v>
      </c>
      <c r="M97" s="327">
        <v>0</v>
      </c>
      <c r="N97" s="328">
        <v>0</v>
      </c>
      <c r="O97" s="326">
        <v>0</v>
      </c>
      <c r="P97" s="327">
        <v>0</v>
      </c>
      <c r="Q97" s="329">
        <v>0</v>
      </c>
      <c r="R97" s="330">
        <v>0</v>
      </c>
      <c r="S97" s="329">
        <v>0</v>
      </c>
      <c r="T97" s="328">
        <v>0</v>
      </c>
      <c r="U97" s="331" t="s">
        <v>862</v>
      </c>
      <c r="V97" s="320" t="str">
        <f t="shared" si="10"/>
        <v/>
      </c>
      <c r="W97" s="320" t="str">
        <f t="shared" si="11"/>
        <v/>
      </c>
      <c r="X97" s="320" t="str">
        <f t="shared" si="12"/>
        <v/>
      </c>
      <c r="Y97" s="320" t="str">
        <f t="shared" si="13"/>
        <v>ü</v>
      </c>
    </row>
    <row r="98" spans="1:25" ht="28.5">
      <c r="A98" s="307">
        <f t="shared" si="14"/>
        <v>91</v>
      </c>
      <c r="B98" s="308">
        <v>3</v>
      </c>
      <c r="C98" s="309"/>
      <c r="D98" s="310" t="s">
        <v>1014</v>
      </c>
      <c r="E98" s="311">
        <v>5622900</v>
      </c>
      <c r="F98" s="312" t="s">
        <v>1250</v>
      </c>
      <c r="G98" s="313">
        <v>1</v>
      </c>
      <c r="H98" s="314">
        <v>1</v>
      </c>
      <c r="I98" s="314">
        <v>1</v>
      </c>
      <c r="J98" s="314">
        <v>0</v>
      </c>
      <c r="K98" s="314">
        <v>0</v>
      </c>
      <c r="L98" s="313">
        <v>1</v>
      </c>
      <c r="M98" s="314">
        <v>1</v>
      </c>
      <c r="N98" s="315">
        <v>1</v>
      </c>
      <c r="O98" s="313">
        <v>0</v>
      </c>
      <c r="P98" s="314">
        <v>1</v>
      </c>
      <c r="Q98" s="316">
        <v>1</v>
      </c>
      <c r="R98" s="317">
        <v>1</v>
      </c>
      <c r="S98" s="316">
        <v>1</v>
      </c>
      <c r="T98" s="318">
        <v>1</v>
      </c>
      <c r="U98" s="321" t="s">
        <v>1123</v>
      </c>
      <c r="V98" s="320" t="str">
        <f t="shared" si="10"/>
        <v>ü</v>
      </c>
      <c r="W98" s="320" t="str">
        <f t="shared" si="11"/>
        <v/>
      </c>
      <c r="X98" s="320" t="str">
        <f t="shared" si="12"/>
        <v/>
      </c>
      <c r="Y98" s="320" t="str">
        <f t="shared" si="13"/>
        <v/>
      </c>
    </row>
    <row r="99" spans="1:25" ht="25.5" customHeight="1">
      <c r="A99" s="307">
        <f t="shared" si="14"/>
        <v>92</v>
      </c>
      <c r="B99" s="308">
        <v>3</v>
      </c>
      <c r="C99" s="309"/>
      <c r="D99" s="310" t="s">
        <v>1015</v>
      </c>
      <c r="E99" s="311">
        <v>2124000</v>
      </c>
      <c r="F99" s="312" t="s">
        <v>1249</v>
      </c>
      <c r="G99" s="313">
        <v>1</v>
      </c>
      <c r="H99" s="314">
        <v>0</v>
      </c>
      <c r="I99" s="314">
        <v>0</v>
      </c>
      <c r="J99" s="314">
        <v>0</v>
      </c>
      <c r="K99" s="315">
        <v>0</v>
      </c>
      <c r="L99" s="313">
        <v>1</v>
      </c>
      <c r="M99" s="314">
        <v>1</v>
      </c>
      <c r="N99" s="315">
        <v>1</v>
      </c>
      <c r="O99" s="313">
        <v>0</v>
      </c>
      <c r="P99" s="314">
        <v>1</v>
      </c>
      <c r="Q99" s="315">
        <v>1</v>
      </c>
      <c r="R99" s="313">
        <v>0</v>
      </c>
      <c r="S99" s="316">
        <v>0</v>
      </c>
      <c r="T99" s="312">
        <v>0</v>
      </c>
      <c r="U99" s="319" t="s">
        <v>1246</v>
      </c>
      <c r="V99" s="320" t="str">
        <f t="shared" si="10"/>
        <v/>
      </c>
      <c r="W99" s="320" t="str">
        <f t="shared" si="11"/>
        <v/>
      </c>
      <c r="X99" s="320" t="str">
        <f t="shared" si="12"/>
        <v/>
      </c>
      <c r="Y99" s="320" t="str">
        <f t="shared" si="13"/>
        <v>ü</v>
      </c>
    </row>
    <row r="100" spans="1:25" ht="25.5" customHeight="1">
      <c r="A100" s="307">
        <f t="shared" si="14"/>
        <v>93</v>
      </c>
      <c r="B100" s="308">
        <v>3</v>
      </c>
      <c r="C100" s="309"/>
      <c r="D100" s="310" t="s">
        <v>1016</v>
      </c>
      <c r="E100" s="311">
        <v>2000000</v>
      </c>
      <c r="F100" s="312" t="s">
        <v>1250</v>
      </c>
      <c r="G100" s="313">
        <v>1</v>
      </c>
      <c r="H100" s="314">
        <v>1</v>
      </c>
      <c r="I100" s="314">
        <v>0</v>
      </c>
      <c r="J100" s="314">
        <v>0</v>
      </c>
      <c r="K100" s="314">
        <v>0</v>
      </c>
      <c r="L100" s="313">
        <v>1</v>
      </c>
      <c r="M100" s="314">
        <v>1</v>
      </c>
      <c r="N100" s="315">
        <v>1</v>
      </c>
      <c r="O100" s="313">
        <v>0</v>
      </c>
      <c r="P100" s="314">
        <v>1</v>
      </c>
      <c r="Q100" s="316">
        <v>1</v>
      </c>
      <c r="R100" s="317">
        <v>1</v>
      </c>
      <c r="S100" s="316">
        <v>1</v>
      </c>
      <c r="T100" s="318">
        <v>1</v>
      </c>
      <c r="U100" s="319" t="s">
        <v>1124</v>
      </c>
      <c r="V100" s="320" t="str">
        <f t="shared" si="10"/>
        <v>ü</v>
      </c>
      <c r="W100" s="320" t="str">
        <f t="shared" si="11"/>
        <v/>
      </c>
      <c r="X100" s="320" t="str">
        <f t="shared" si="12"/>
        <v/>
      </c>
      <c r="Y100" s="320" t="str">
        <f t="shared" si="13"/>
        <v/>
      </c>
    </row>
    <row r="101" spans="1:25" ht="25.5" customHeight="1">
      <c r="A101" s="307">
        <f t="shared" si="14"/>
        <v>94</v>
      </c>
      <c r="B101" s="308">
        <v>3</v>
      </c>
      <c r="C101" s="309"/>
      <c r="D101" s="310" t="s">
        <v>1017</v>
      </c>
      <c r="E101" s="311">
        <v>2000000</v>
      </c>
      <c r="F101" s="312" t="s">
        <v>1249</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19" t="s">
        <v>1246</v>
      </c>
      <c r="V101" s="320" t="str">
        <f t="shared" si="10"/>
        <v/>
      </c>
      <c r="W101" s="320" t="str">
        <f t="shared" si="11"/>
        <v/>
      </c>
      <c r="X101" s="320" t="str">
        <f t="shared" si="12"/>
        <v/>
      </c>
      <c r="Y101" s="320" t="str">
        <f t="shared" si="13"/>
        <v>ü</v>
      </c>
    </row>
    <row r="102" spans="1:25" ht="25.5" customHeight="1">
      <c r="A102" s="307">
        <f t="shared" si="14"/>
        <v>95</v>
      </c>
      <c r="B102" s="308">
        <v>3</v>
      </c>
      <c r="C102" s="309"/>
      <c r="D102" s="310" t="s">
        <v>1018</v>
      </c>
      <c r="E102" s="311">
        <v>3600000</v>
      </c>
      <c r="F102" s="312" t="s">
        <v>1249</v>
      </c>
      <c r="G102" s="313">
        <v>1</v>
      </c>
      <c r="H102" s="314">
        <v>0</v>
      </c>
      <c r="I102" s="314">
        <v>0</v>
      </c>
      <c r="J102" s="314">
        <v>0</v>
      </c>
      <c r="K102" s="315">
        <v>0</v>
      </c>
      <c r="L102" s="313">
        <v>1</v>
      </c>
      <c r="M102" s="314">
        <v>1</v>
      </c>
      <c r="N102" s="315">
        <v>1</v>
      </c>
      <c r="O102" s="313">
        <v>0</v>
      </c>
      <c r="P102" s="314">
        <v>1</v>
      </c>
      <c r="Q102" s="315">
        <v>1</v>
      </c>
      <c r="R102" s="313">
        <v>0</v>
      </c>
      <c r="S102" s="316">
        <v>0</v>
      </c>
      <c r="T102" s="312">
        <v>0</v>
      </c>
      <c r="U102" s="319" t="s">
        <v>1245</v>
      </c>
      <c r="V102" s="320" t="str">
        <f t="shared" si="10"/>
        <v/>
      </c>
      <c r="W102" s="320" t="str">
        <f t="shared" si="11"/>
        <v/>
      </c>
      <c r="X102" s="320" t="str">
        <f t="shared" si="12"/>
        <v/>
      </c>
      <c r="Y102" s="320" t="str">
        <f t="shared" si="13"/>
        <v>ü</v>
      </c>
    </row>
    <row r="103" spans="1:25" ht="25.5" customHeight="1">
      <c r="A103" s="307">
        <f t="shared" si="14"/>
        <v>96</v>
      </c>
      <c r="B103" s="308">
        <v>3</v>
      </c>
      <c r="C103" s="309"/>
      <c r="D103" s="310" t="s">
        <v>1019</v>
      </c>
      <c r="E103" s="311">
        <v>12736400</v>
      </c>
      <c r="F103" s="312" t="s">
        <v>1248</v>
      </c>
      <c r="G103" s="313">
        <v>1</v>
      </c>
      <c r="H103" s="314">
        <v>1</v>
      </c>
      <c r="I103" s="314">
        <v>1</v>
      </c>
      <c r="J103" s="314">
        <v>0</v>
      </c>
      <c r="K103" s="314">
        <v>0</v>
      </c>
      <c r="L103" s="313">
        <v>1</v>
      </c>
      <c r="M103" s="314">
        <v>1</v>
      </c>
      <c r="N103" s="315">
        <v>1</v>
      </c>
      <c r="O103" s="313">
        <v>0</v>
      </c>
      <c r="P103" s="314">
        <v>1</v>
      </c>
      <c r="Q103" s="316">
        <v>1</v>
      </c>
      <c r="R103" s="317">
        <v>1</v>
      </c>
      <c r="S103" s="316">
        <v>1</v>
      </c>
      <c r="T103" s="318">
        <v>1</v>
      </c>
      <c r="U103" s="319" t="s">
        <v>1030</v>
      </c>
      <c r="V103" s="320" t="str">
        <f t="shared" si="10"/>
        <v/>
      </c>
      <c r="W103" s="320" t="str">
        <f t="shared" si="11"/>
        <v>ü</v>
      </c>
      <c r="X103" s="320" t="str">
        <f t="shared" si="12"/>
        <v/>
      </c>
      <c r="Y103" s="320" t="str">
        <f t="shared" si="13"/>
        <v/>
      </c>
    </row>
    <row r="104" spans="1:25" ht="25.5" customHeight="1">
      <c r="A104" s="307">
        <f t="shared" si="14"/>
        <v>97</v>
      </c>
      <c r="B104" s="308">
        <v>3</v>
      </c>
      <c r="C104" s="309"/>
      <c r="D104" s="310" t="s">
        <v>1020</v>
      </c>
      <c r="E104" s="311">
        <v>10921800</v>
      </c>
      <c r="F104" s="312" t="s">
        <v>1250</v>
      </c>
      <c r="G104" s="313">
        <v>1</v>
      </c>
      <c r="H104" s="314">
        <v>1</v>
      </c>
      <c r="I104" s="314">
        <v>1</v>
      </c>
      <c r="J104" s="314">
        <v>0</v>
      </c>
      <c r="K104" s="314">
        <v>0</v>
      </c>
      <c r="L104" s="313">
        <v>1</v>
      </c>
      <c r="M104" s="314">
        <v>1</v>
      </c>
      <c r="N104" s="315">
        <v>1</v>
      </c>
      <c r="O104" s="313">
        <v>0</v>
      </c>
      <c r="P104" s="314">
        <v>1</v>
      </c>
      <c r="Q104" s="316">
        <v>1</v>
      </c>
      <c r="R104" s="317">
        <v>1</v>
      </c>
      <c r="S104" s="316">
        <v>1</v>
      </c>
      <c r="T104" s="318">
        <v>1</v>
      </c>
      <c r="U104" s="321" t="s">
        <v>1123</v>
      </c>
      <c r="V104" s="320" t="str">
        <f t="shared" ref="V104:V135" si="15">IF($F104="Y",$Z$4,"")</f>
        <v>ü</v>
      </c>
      <c r="W104" s="320" t="str">
        <f t="shared" ref="W104:W135" si="16">IF(F104="F",$Z$4,"")</f>
        <v/>
      </c>
      <c r="X104" s="320" t="str">
        <f t="shared" ref="X104:X135" si="17">IF(F104="L",$Z$4,"")</f>
        <v/>
      </c>
      <c r="Y104" s="320" t="str">
        <f t="shared" ref="Y104:Y135" si="18">IF(F104="N",$Z$4,"")</f>
        <v/>
      </c>
    </row>
    <row r="105" spans="1:25" ht="25.5" customHeight="1">
      <c r="A105" s="307">
        <f t="shared" ref="A105:A136" si="19">A104+1</f>
        <v>98</v>
      </c>
      <c r="B105" s="308">
        <v>3</v>
      </c>
      <c r="C105" s="309"/>
      <c r="D105" s="310" t="s">
        <v>1021</v>
      </c>
      <c r="E105" s="311">
        <v>9010000</v>
      </c>
      <c r="F105" s="312" t="s">
        <v>1250</v>
      </c>
      <c r="G105" s="313">
        <v>1</v>
      </c>
      <c r="H105" s="314">
        <v>1</v>
      </c>
      <c r="I105" s="314">
        <v>1</v>
      </c>
      <c r="J105" s="314">
        <v>0</v>
      </c>
      <c r="K105" s="314">
        <v>0</v>
      </c>
      <c r="L105" s="313">
        <v>1</v>
      </c>
      <c r="M105" s="314">
        <v>1</v>
      </c>
      <c r="N105" s="315">
        <v>1</v>
      </c>
      <c r="O105" s="313">
        <v>0</v>
      </c>
      <c r="P105" s="314">
        <v>1</v>
      </c>
      <c r="Q105" s="316">
        <v>1</v>
      </c>
      <c r="R105" s="317">
        <v>1</v>
      </c>
      <c r="S105" s="316">
        <v>1</v>
      </c>
      <c r="T105" s="318">
        <v>1</v>
      </c>
      <c r="U105" s="321" t="s">
        <v>1123</v>
      </c>
      <c r="V105" s="320" t="str">
        <f t="shared" si="15"/>
        <v>ü</v>
      </c>
      <c r="W105" s="320" t="str">
        <f t="shared" si="16"/>
        <v/>
      </c>
      <c r="X105" s="320" t="str">
        <f t="shared" si="17"/>
        <v/>
      </c>
      <c r="Y105" s="320" t="str">
        <f t="shared" si="18"/>
        <v/>
      </c>
    </row>
    <row r="106" spans="1:25" ht="25.5" customHeight="1">
      <c r="A106" s="307">
        <f t="shared" si="19"/>
        <v>99</v>
      </c>
      <c r="B106" s="308">
        <v>3</v>
      </c>
      <c r="C106" s="335"/>
      <c r="D106" s="310" t="s">
        <v>842</v>
      </c>
      <c r="E106" s="311">
        <v>5000000</v>
      </c>
      <c r="F106" s="312" t="s">
        <v>1250</v>
      </c>
      <c r="G106" s="313">
        <v>1</v>
      </c>
      <c r="H106" s="314">
        <v>1</v>
      </c>
      <c r="I106" s="314">
        <v>1</v>
      </c>
      <c r="J106" s="314">
        <v>0</v>
      </c>
      <c r="K106" s="314">
        <v>0</v>
      </c>
      <c r="L106" s="313">
        <v>1</v>
      </c>
      <c r="M106" s="314">
        <v>1</v>
      </c>
      <c r="N106" s="315">
        <v>1</v>
      </c>
      <c r="O106" s="313">
        <v>0</v>
      </c>
      <c r="P106" s="314">
        <v>1</v>
      </c>
      <c r="Q106" s="316">
        <v>1</v>
      </c>
      <c r="R106" s="317">
        <v>1</v>
      </c>
      <c r="S106" s="316">
        <v>1</v>
      </c>
      <c r="T106" s="318">
        <v>1</v>
      </c>
      <c r="U106" s="321" t="s">
        <v>1123</v>
      </c>
      <c r="V106" s="320" t="str">
        <f t="shared" si="15"/>
        <v>ü</v>
      </c>
      <c r="W106" s="320" t="str">
        <f t="shared" si="16"/>
        <v/>
      </c>
      <c r="X106" s="320" t="str">
        <f t="shared" si="17"/>
        <v/>
      </c>
      <c r="Y106" s="320" t="str">
        <f t="shared" si="18"/>
        <v/>
      </c>
    </row>
    <row r="107" spans="1:25" ht="28.5">
      <c r="A107" s="307">
        <f t="shared" si="19"/>
        <v>100</v>
      </c>
      <c r="B107" s="308">
        <v>3</v>
      </c>
      <c r="C107" s="335"/>
      <c r="D107" s="310" t="s">
        <v>1270</v>
      </c>
      <c r="E107" s="336">
        <v>8786000</v>
      </c>
      <c r="F107" s="312" t="s">
        <v>1250</v>
      </c>
      <c r="G107" s="313">
        <v>1</v>
      </c>
      <c r="H107" s="314">
        <v>1</v>
      </c>
      <c r="I107" s="314">
        <v>1</v>
      </c>
      <c r="J107" s="314">
        <v>0</v>
      </c>
      <c r="K107" s="314">
        <v>0</v>
      </c>
      <c r="L107" s="313">
        <v>1</v>
      </c>
      <c r="M107" s="314">
        <v>1</v>
      </c>
      <c r="N107" s="315">
        <v>1</v>
      </c>
      <c r="O107" s="313">
        <v>0</v>
      </c>
      <c r="P107" s="314">
        <v>1</v>
      </c>
      <c r="Q107" s="316">
        <v>1</v>
      </c>
      <c r="R107" s="317">
        <v>1</v>
      </c>
      <c r="S107" s="316">
        <v>1</v>
      </c>
      <c r="T107" s="318">
        <v>1</v>
      </c>
      <c r="U107" s="321" t="s">
        <v>1123</v>
      </c>
      <c r="V107" s="320" t="str">
        <f t="shared" si="15"/>
        <v>ü</v>
      </c>
      <c r="W107" s="320" t="str">
        <f t="shared" si="16"/>
        <v/>
      </c>
      <c r="X107" s="320" t="str">
        <f t="shared" si="17"/>
        <v/>
      </c>
      <c r="Y107" s="320" t="str">
        <f t="shared" si="18"/>
        <v/>
      </c>
    </row>
    <row r="108" spans="1:25" ht="28.5">
      <c r="A108" s="307">
        <f t="shared" si="19"/>
        <v>101</v>
      </c>
      <c r="B108" s="308">
        <v>3</v>
      </c>
      <c r="C108" s="335"/>
      <c r="D108" s="310" t="s">
        <v>2149</v>
      </c>
      <c r="E108" s="336">
        <v>8786000</v>
      </c>
      <c r="F108" s="312" t="s">
        <v>1250</v>
      </c>
      <c r="G108" s="313">
        <v>1</v>
      </c>
      <c r="H108" s="314">
        <v>1</v>
      </c>
      <c r="I108" s="314">
        <v>1</v>
      </c>
      <c r="J108" s="314">
        <v>0</v>
      </c>
      <c r="K108" s="314">
        <v>0</v>
      </c>
      <c r="L108" s="313">
        <v>1</v>
      </c>
      <c r="M108" s="314">
        <v>1</v>
      </c>
      <c r="N108" s="315">
        <v>1</v>
      </c>
      <c r="O108" s="313">
        <v>0</v>
      </c>
      <c r="P108" s="314">
        <v>1</v>
      </c>
      <c r="Q108" s="316">
        <v>1</v>
      </c>
      <c r="R108" s="317">
        <v>1</v>
      </c>
      <c r="S108" s="316">
        <v>1</v>
      </c>
      <c r="T108" s="312">
        <v>1</v>
      </c>
      <c r="U108" s="321" t="s">
        <v>1123</v>
      </c>
      <c r="V108" s="320" t="str">
        <f t="shared" si="15"/>
        <v>ü</v>
      </c>
      <c r="W108" s="320" t="str">
        <f t="shared" si="16"/>
        <v/>
      </c>
      <c r="X108" s="320" t="str">
        <f t="shared" si="17"/>
        <v/>
      </c>
      <c r="Y108" s="320" t="str">
        <f t="shared" si="18"/>
        <v/>
      </c>
    </row>
    <row r="109" spans="1:25" ht="28.5">
      <c r="A109" s="307">
        <f t="shared" si="19"/>
        <v>102</v>
      </c>
      <c r="B109" s="308">
        <v>3</v>
      </c>
      <c r="C109" s="335"/>
      <c r="D109" s="310" t="s">
        <v>1271</v>
      </c>
      <c r="E109" s="336">
        <v>5321400</v>
      </c>
      <c r="F109" s="312" t="s">
        <v>1250</v>
      </c>
      <c r="G109" s="313">
        <v>1</v>
      </c>
      <c r="H109" s="314">
        <v>1</v>
      </c>
      <c r="I109" s="314">
        <v>1</v>
      </c>
      <c r="J109" s="314">
        <v>0</v>
      </c>
      <c r="K109" s="314">
        <v>0</v>
      </c>
      <c r="L109" s="313">
        <v>1</v>
      </c>
      <c r="M109" s="314">
        <v>1</v>
      </c>
      <c r="N109" s="315">
        <v>1</v>
      </c>
      <c r="O109" s="313">
        <v>0</v>
      </c>
      <c r="P109" s="314">
        <v>1</v>
      </c>
      <c r="Q109" s="316">
        <v>1</v>
      </c>
      <c r="R109" s="317">
        <v>1</v>
      </c>
      <c r="S109" s="316">
        <v>1</v>
      </c>
      <c r="T109" s="312">
        <v>1</v>
      </c>
      <c r="U109" s="321" t="s">
        <v>1123</v>
      </c>
      <c r="V109" s="320" t="str">
        <f t="shared" si="15"/>
        <v>ü</v>
      </c>
      <c r="W109" s="320" t="str">
        <f t="shared" si="16"/>
        <v/>
      </c>
      <c r="X109" s="320" t="str">
        <f t="shared" si="17"/>
        <v/>
      </c>
      <c r="Y109" s="320" t="str">
        <f t="shared" si="18"/>
        <v/>
      </c>
    </row>
    <row r="110" spans="1:25" ht="25.5" customHeight="1">
      <c r="A110" s="307">
        <f t="shared" si="19"/>
        <v>103</v>
      </c>
      <c r="B110" s="308">
        <v>3</v>
      </c>
      <c r="C110" s="335"/>
      <c r="D110" s="310" t="s">
        <v>1272</v>
      </c>
      <c r="E110" s="336">
        <v>460000</v>
      </c>
      <c r="F110" s="312" t="s">
        <v>1341</v>
      </c>
      <c r="G110" s="313">
        <v>1</v>
      </c>
      <c r="H110" s="314">
        <v>1</v>
      </c>
      <c r="I110" s="314">
        <v>1</v>
      </c>
      <c r="J110" s="314">
        <v>0</v>
      </c>
      <c r="K110" s="314">
        <v>0</v>
      </c>
      <c r="L110" s="313">
        <v>1</v>
      </c>
      <c r="M110" s="314">
        <v>1</v>
      </c>
      <c r="N110" s="315">
        <v>1</v>
      </c>
      <c r="O110" s="313">
        <v>0</v>
      </c>
      <c r="P110" s="314">
        <v>1</v>
      </c>
      <c r="Q110" s="316">
        <v>1</v>
      </c>
      <c r="R110" s="317">
        <v>1</v>
      </c>
      <c r="S110" s="316">
        <v>1</v>
      </c>
      <c r="T110" s="312">
        <v>1</v>
      </c>
      <c r="U110" s="321" t="s">
        <v>1342</v>
      </c>
      <c r="V110" s="320" t="str">
        <f t="shared" si="15"/>
        <v/>
      </c>
      <c r="W110" s="320" t="str">
        <f t="shared" si="16"/>
        <v/>
      </c>
      <c r="X110" s="320" t="str">
        <f t="shared" si="17"/>
        <v>ü</v>
      </c>
      <c r="Y110" s="320" t="str">
        <f t="shared" si="18"/>
        <v/>
      </c>
    </row>
    <row r="111" spans="1:25" ht="25.5" customHeight="1">
      <c r="A111" s="307">
        <f t="shared" si="19"/>
        <v>104</v>
      </c>
      <c r="B111" s="308">
        <v>3</v>
      </c>
      <c r="C111" s="335"/>
      <c r="D111" s="310" t="s">
        <v>1273</v>
      </c>
      <c r="E111" s="336">
        <v>8008400</v>
      </c>
      <c r="F111" s="312" t="s">
        <v>1250</v>
      </c>
      <c r="G111" s="313">
        <v>1</v>
      </c>
      <c r="H111" s="314">
        <v>1</v>
      </c>
      <c r="I111" s="314">
        <v>1</v>
      </c>
      <c r="J111" s="314">
        <v>0</v>
      </c>
      <c r="K111" s="314">
        <v>0</v>
      </c>
      <c r="L111" s="313">
        <v>1</v>
      </c>
      <c r="M111" s="314">
        <v>1</v>
      </c>
      <c r="N111" s="315">
        <v>1</v>
      </c>
      <c r="O111" s="313">
        <v>0</v>
      </c>
      <c r="P111" s="314">
        <v>1</v>
      </c>
      <c r="Q111" s="316">
        <v>1</v>
      </c>
      <c r="R111" s="317">
        <v>1</v>
      </c>
      <c r="S111" s="316">
        <v>1</v>
      </c>
      <c r="T111" s="312">
        <v>1</v>
      </c>
      <c r="U111" s="321" t="s">
        <v>1123</v>
      </c>
      <c r="V111" s="320" t="str">
        <f t="shared" si="15"/>
        <v>ü</v>
      </c>
      <c r="W111" s="320" t="str">
        <f t="shared" si="16"/>
        <v/>
      </c>
      <c r="X111" s="320" t="str">
        <f t="shared" si="17"/>
        <v/>
      </c>
      <c r="Y111" s="320" t="str">
        <f t="shared" si="18"/>
        <v/>
      </c>
    </row>
    <row r="112" spans="1:25" ht="28.5">
      <c r="A112" s="307">
        <f t="shared" si="19"/>
        <v>105</v>
      </c>
      <c r="B112" s="308">
        <v>3</v>
      </c>
      <c r="C112" s="335"/>
      <c r="D112" s="310" t="s">
        <v>2119</v>
      </c>
      <c r="E112" s="336">
        <v>12000000</v>
      </c>
      <c r="F112" s="312" t="s">
        <v>1250</v>
      </c>
      <c r="G112" s="313">
        <v>1</v>
      </c>
      <c r="H112" s="314">
        <v>1</v>
      </c>
      <c r="I112" s="314">
        <v>1</v>
      </c>
      <c r="J112" s="314">
        <v>0</v>
      </c>
      <c r="K112" s="314">
        <v>0</v>
      </c>
      <c r="L112" s="313">
        <v>1</v>
      </c>
      <c r="M112" s="314">
        <v>1</v>
      </c>
      <c r="N112" s="315">
        <v>1</v>
      </c>
      <c r="O112" s="313">
        <v>0</v>
      </c>
      <c r="P112" s="314">
        <v>1</v>
      </c>
      <c r="Q112" s="316">
        <v>1</v>
      </c>
      <c r="R112" s="317">
        <v>1</v>
      </c>
      <c r="S112" s="316">
        <v>1</v>
      </c>
      <c r="T112" s="312">
        <v>1</v>
      </c>
      <c r="U112" s="321" t="s">
        <v>1123</v>
      </c>
      <c r="V112" s="320" t="str">
        <f t="shared" si="15"/>
        <v>ü</v>
      </c>
      <c r="W112" s="320" t="str">
        <f t="shared" si="16"/>
        <v/>
      </c>
      <c r="X112" s="320" t="str">
        <f t="shared" si="17"/>
        <v/>
      </c>
      <c r="Y112" s="320" t="str">
        <f t="shared" si="18"/>
        <v/>
      </c>
    </row>
    <row r="113" spans="1:25" ht="28.5">
      <c r="A113" s="307">
        <f t="shared" si="19"/>
        <v>106</v>
      </c>
      <c r="B113" s="308">
        <v>3</v>
      </c>
      <c r="C113" s="335"/>
      <c r="D113" s="310" t="s">
        <v>2120</v>
      </c>
      <c r="E113" s="336">
        <v>2910000</v>
      </c>
      <c r="F113" s="312" t="s">
        <v>1250</v>
      </c>
      <c r="G113" s="313">
        <v>1</v>
      </c>
      <c r="H113" s="314">
        <v>1</v>
      </c>
      <c r="I113" s="314">
        <v>1</v>
      </c>
      <c r="J113" s="314">
        <v>0</v>
      </c>
      <c r="K113" s="314">
        <v>0</v>
      </c>
      <c r="L113" s="313">
        <v>1</v>
      </c>
      <c r="M113" s="314">
        <v>1</v>
      </c>
      <c r="N113" s="315">
        <v>1</v>
      </c>
      <c r="O113" s="313">
        <v>0</v>
      </c>
      <c r="P113" s="314">
        <v>1</v>
      </c>
      <c r="Q113" s="316">
        <v>1</v>
      </c>
      <c r="R113" s="317">
        <v>1</v>
      </c>
      <c r="S113" s="316">
        <v>1</v>
      </c>
      <c r="T113" s="312">
        <v>1</v>
      </c>
      <c r="U113" s="321" t="s">
        <v>1123</v>
      </c>
      <c r="V113" s="320" t="str">
        <f t="shared" si="15"/>
        <v>ü</v>
      </c>
      <c r="W113" s="320" t="str">
        <f t="shared" si="16"/>
        <v/>
      </c>
      <c r="X113" s="320" t="str">
        <f t="shared" si="17"/>
        <v/>
      </c>
      <c r="Y113" s="320" t="str">
        <f t="shared" si="18"/>
        <v/>
      </c>
    </row>
    <row r="114" spans="1:25" ht="25.5" customHeight="1">
      <c r="A114" s="307">
        <f t="shared" si="19"/>
        <v>107</v>
      </c>
      <c r="B114" s="308">
        <v>3</v>
      </c>
      <c r="C114" s="335"/>
      <c r="D114" s="310" t="s">
        <v>2121</v>
      </c>
      <c r="E114" s="336">
        <v>30375000</v>
      </c>
      <c r="F114" s="312" t="s">
        <v>1249</v>
      </c>
      <c r="G114" s="313">
        <v>1</v>
      </c>
      <c r="H114" s="314">
        <v>1</v>
      </c>
      <c r="I114" s="314">
        <v>1</v>
      </c>
      <c r="J114" s="314">
        <v>0</v>
      </c>
      <c r="K114" s="315">
        <v>0</v>
      </c>
      <c r="L114" s="313">
        <v>1</v>
      </c>
      <c r="M114" s="314">
        <v>1</v>
      </c>
      <c r="N114" s="315">
        <v>1</v>
      </c>
      <c r="O114" s="313">
        <v>0</v>
      </c>
      <c r="P114" s="314">
        <v>0</v>
      </c>
      <c r="Q114" s="315">
        <v>1</v>
      </c>
      <c r="R114" s="313">
        <v>1</v>
      </c>
      <c r="S114" s="316">
        <v>1</v>
      </c>
      <c r="T114" s="315">
        <v>1</v>
      </c>
      <c r="U114" s="337" t="s">
        <v>2150</v>
      </c>
      <c r="V114" s="320" t="str">
        <f t="shared" si="15"/>
        <v/>
      </c>
      <c r="W114" s="320" t="str">
        <f t="shared" si="16"/>
        <v/>
      </c>
      <c r="X114" s="320" t="str">
        <f t="shared" si="17"/>
        <v/>
      </c>
      <c r="Y114" s="320" t="str">
        <f t="shared" si="18"/>
        <v>ü</v>
      </c>
    </row>
    <row r="115" spans="1:25" ht="25.5" customHeight="1">
      <c r="A115" s="307">
        <f t="shared" si="19"/>
        <v>108</v>
      </c>
      <c r="B115" s="308">
        <v>3</v>
      </c>
      <c r="C115" s="335"/>
      <c r="D115" s="310" t="s">
        <v>2122</v>
      </c>
      <c r="E115" s="336">
        <v>1500000</v>
      </c>
      <c r="F115" s="312" t="s">
        <v>1250</v>
      </c>
      <c r="G115" s="313">
        <v>1</v>
      </c>
      <c r="H115" s="314">
        <v>1</v>
      </c>
      <c r="I115" s="314">
        <v>0</v>
      </c>
      <c r="J115" s="314">
        <v>0</v>
      </c>
      <c r="K115" s="314">
        <v>0</v>
      </c>
      <c r="L115" s="313">
        <v>1</v>
      </c>
      <c r="M115" s="314">
        <v>1</v>
      </c>
      <c r="N115" s="315">
        <v>1</v>
      </c>
      <c r="O115" s="313">
        <v>0</v>
      </c>
      <c r="P115" s="314">
        <v>1</v>
      </c>
      <c r="Q115" s="316">
        <v>1</v>
      </c>
      <c r="R115" s="317">
        <v>1</v>
      </c>
      <c r="S115" s="316">
        <v>1</v>
      </c>
      <c r="T115" s="312">
        <v>1</v>
      </c>
      <c r="U115" s="337" t="s">
        <v>1125</v>
      </c>
      <c r="V115" s="320" t="str">
        <f t="shared" si="15"/>
        <v>ü</v>
      </c>
      <c r="W115" s="320" t="str">
        <f t="shared" si="16"/>
        <v/>
      </c>
      <c r="X115" s="320" t="str">
        <f t="shared" si="17"/>
        <v/>
      </c>
      <c r="Y115" s="320" t="str">
        <f t="shared" si="18"/>
        <v/>
      </c>
    </row>
    <row r="116" spans="1:25" ht="28.5">
      <c r="A116" s="307">
        <f t="shared" si="19"/>
        <v>109</v>
      </c>
      <c r="B116" s="307">
        <v>4</v>
      </c>
      <c r="C116" s="335" t="s">
        <v>902</v>
      </c>
      <c r="D116" s="310" t="s">
        <v>2123</v>
      </c>
      <c r="E116" s="336">
        <v>884000</v>
      </c>
      <c r="F116" s="312" t="s">
        <v>1250</v>
      </c>
      <c r="G116" s="313">
        <v>1</v>
      </c>
      <c r="H116" s="314">
        <v>1</v>
      </c>
      <c r="I116" s="314">
        <v>0</v>
      </c>
      <c r="J116" s="314">
        <v>0</v>
      </c>
      <c r="K116" s="314">
        <v>0</v>
      </c>
      <c r="L116" s="313">
        <v>1</v>
      </c>
      <c r="M116" s="314">
        <v>1</v>
      </c>
      <c r="N116" s="315">
        <v>1</v>
      </c>
      <c r="O116" s="313">
        <v>0</v>
      </c>
      <c r="P116" s="314">
        <v>1</v>
      </c>
      <c r="Q116" s="316">
        <v>1</v>
      </c>
      <c r="R116" s="317">
        <v>1</v>
      </c>
      <c r="S116" s="316">
        <v>1</v>
      </c>
      <c r="T116" s="312">
        <v>1</v>
      </c>
      <c r="U116" s="337" t="s">
        <v>1126</v>
      </c>
      <c r="V116" s="320" t="str">
        <f t="shared" si="15"/>
        <v>ü</v>
      </c>
      <c r="W116" s="320" t="str">
        <f t="shared" si="16"/>
        <v/>
      </c>
      <c r="X116" s="320" t="str">
        <f t="shared" si="17"/>
        <v/>
      </c>
      <c r="Y116" s="320" t="str">
        <f t="shared" si="18"/>
        <v/>
      </c>
    </row>
    <row r="117" spans="1:25" ht="25.5" customHeight="1">
      <c r="A117" s="307">
        <f t="shared" si="19"/>
        <v>110</v>
      </c>
      <c r="B117" s="307">
        <v>4</v>
      </c>
      <c r="C117" s="335"/>
      <c r="D117" s="310" t="s">
        <v>2124</v>
      </c>
      <c r="E117" s="336">
        <v>3500000</v>
      </c>
      <c r="F117" s="312" t="s">
        <v>1249</v>
      </c>
      <c r="G117" s="313">
        <v>1</v>
      </c>
      <c r="H117" s="314">
        <v>0</v>
      </c>
      <c r="I117" s="314">
        <v>0</v>
      </c>
      <c r="J117" s="314">
        <v>0</v>
      </c>
      <c r="K117" s="315">
        <v>0</v>
      </c>
      <c r="L117" s="313">
        <v>1</v>
      </c>
      <c r="M117" s="314">
        <v>1</v>
      </c>
      <c r="N117" s="315">
        <v>1</v>
      </c>
      <c r="O117" s="313">
        <v>0</v>
      </c>
      <c r="P117" s="314">
        <v>1</v>
      </c>
      <c r="Q117" s="315">
        <v>1</v>
      </c>
      <c r="R117" s="313">
        <v>0</v>
      </c>
      <c r="S117" s="316">
        <v>0</v>
      </c>
      <c r="T117" s="312">
        <v>0</v>
      </c>
      <c r="U117" s="337" t="s">
        <v>863</v>
      </c>
      <c r="V117" s="320" t="str">
        <f t="shared" si="15"/>
        <v/>
      </c>
      <c r="W117" s="320" t="str">
        <f t="shared" si="16"/>
        <v/>
      </c>
      <c r="X117" s="320" t="str">
        <f t="shared" si="17"/>
        <v/>
      </c>
      <c r="Y117" s="320" t="str">
        <f t="shared" si="18"/>
        <v>ü</v>
      </c>
    </row>
    <row r="118" spans="1:25" ht="25.5" customHeight="1">
      <c r="A118" s="307">
        <f t="shared" si="19"/>
        <v>111</v>
      </c>
      <c r="B118" s="307">
        <v>4</v>
      </c>
      <c r="C118" s="335"/>
      <c r="D118" s="310" t="s">
        <v>2125</v>
      </c>
      <c r="E118" s="336">
        <v>2082000</v>
      </c>
      <c r="F118" s="312" t="s">
        <v>1249</v>
      </c>
      <c r="G118" s="313">
        <v>1</v>
      </c>
      <c r="H118" s="314">
        <v>0</v>
      </c>
      <c r="I118" s="314">
        <v>0</v>
      </c>
      <c r="J118" s="314">
        <v>0</v>
      </c>
      <c r="K118" s="315">
        <v>0</v>
      </c>
      <c r="L118" s="313">
        <v>1</v>
      </c>
      <c r="M118" s="314">
        <v>1</v>
      </c>
      <c r="N118" s="315">
        <v>1</v>
      </c>
      <c r="O118" s="313">
        <v>0</v>
      </c>
      <c r="P118" s="314">
        <v>1</v>
      </c>
      <c r="Q118" s="315">
        <v>1</v>
      </c>
      <c r="R118" s="313">
        <v>0</v>
      </c>
      <c r="S118" s="316">
        <v>0</v>
      </c>
      <c r="T118" s="312">
        <v>0</v>
      </c>
      <c r="U118" s="337" t="s">
        <v>1246</v>
      </c>
      <c r="V118" s="320" t="str">
        <f t="shared" si="15"/>
        <v/>
      </c>
      <c r="W118" s="320" t="str">
        <f t="shared" si="16"/>
        <v/>
      </c>
      <c r="X118" s="320" t="str">
        <f t="shared" si="17"/>
        <v/>
      </c>
      <c r="Y118" s="320" t="str">
        <f t="shared" si="18"/>
        <v>ü</v>
      </c>
    </row>
    <row r="119" spans="1:25" ht="25.5" customHeight="1">
      <c r="A119" s="307">
        <f t="shared" si="19"/>
        <v>112</v>
      </c>
      <c r="B119" s="307">
        <v>4</v>
      </c>
      <c r="C119" s="335"/>
      <c r="D119" s="310" t="s">
        <v>2126</v>
      </c>
      <c r="E119" s="336">
        <v>13657000</v>
      </c>
      <c r="F119" s="312" t="s">
        <v>1248</v>
      </c>
      <c r="G119" s="313">
        <v>1</v>
      </c>
      <c r="H119" s="314">
        <v>1</v>
      </c>
      <c r="I119" s="314">
        <v>0</v>
      </c>
      <c r="J119" s="314">
        <v>0</v>
      </c>
      <c r="K119" s="315">
        <v>0</v>
      </c>
      <c r="L119" s="313">
        <v>1</v>
      </c>
      <c r="M119" s="314">
        <v>1</v>
      </c>
      <c r="N119" s="315">
        <v>1</v>
      </c>
      <c r="O119" s="313">
        <v>0</v>
      </c>
      <c r="P119" s="314">
        <v>1</v>
      </c>
      <c r="Q119" s="315">
        <v>1</v>
      </c>
      <c r="R119" s="313">
        <v>1</v>
      </c>
      <c r="S119" s="316">
        <v>1</v>
      </c>
      <c r="T119" s="312">
        <v>1</v>
      </c>
      <c r="U119" s="337" t="s">
        <v>2152</v>
      </c>
      <c r="V119" s="320" t="str">
        <f t="shared" si="15"/>
        <v/>
      </c>
      <c r="W119" s="320" t="str">
        <f t="shared" si="16"/>
        <v>ü</v>
      </c>
      <c r="X119" s="320" t="str">
        <f t="shared" si="17"/>
        <v/>
      </c>
      <c r="Y119" s="320" t="str">
        <f t="shared" si="18"/>
        <v/>
      </c>
    </row>
    <row r="120" spans="1:25" ht="25.5" customHeight="1">
      <c r="A120" s="307">
        <f t="shared" si="19"/>
        <v>113</v>
      </c>
      <c r="B120" s="307">
        <v>4</v>
      </c>
      <c r="C120" s="335"/>
      <c r="D120" s="310" t="s">
        <v>2127</v>
      </c>
      <c r="E120" s="336">
        <v>7350000</v>
      </c>
      <c r="F120" s="312" t="s">
        <v>1249</v>
      </c>
      <c r="G120" s="313">
        <v>1</v>
      </c>
      <c r="H120" s="314">
        <v>0</v>
      </c>
      <c r="I120" s="314">
        <v>0</v>
      </c>
      <c r="J120" s="314">
        <v>0</v>
      </c>
      <c r="K120" s="315">
        <v>0</v>
      </c>
      <c r="L120" s="313">
        <v>1</v>
      </c>
      <c r="M120" s="314">
        <v>1</v>
      </c>
      <c r="N120" s="315">
        <v>1</v>
      </c>
      <c r="O120" s="313">
        <v>0</v>
      </c>
      <c r="P120" s="314">
        <v>1</v>
      </c>
      <c r="Q120" s="315">
        <v>1</v>
      </c>
      <c r="R120" s="313">
        <v>0</v>
      </c>
      <c r="S120" s="316">
        <v>0</v>
      </c>
      <c r="T120" s="312">
        <v>0</v>
      </c>
      <c r="U120" s="337" t="s">
        <v>2153</v>
      </c>
      <c r="V120" s="320" t="str">
        <f t="shared" si="15"/>
        <v/>
      </c>
      <c r="W120" s="320" t="str">
        <f t="shared" si="16"/>
        <v/>
      </c>
      <c r="X120" s="320" t="str">
        <f t="shared" si="17"/>
        <v/>
      </c>
      <c r="Y120" s="320" t="str">
        <f t="shared" si="18"/>
        <v>ü</v>
      </c>
    </row>
    <row r="121" spans="1:25" ht="25.5" customHeight="1">
      <c r="A121" s="307">
        <f t="shared" si="19"/>
        <v>114</v>
      </c>
      <c r="B121" s="307">
        <v>4</v>
      </c>
      <c r="C121" s="335"/>
      <c r="D121" s="310" t="s">
        <v>2128</v>
      </c>
      <c r="E121" s="336">
        <v>714000</v>
      </c>
      <c r="F121" s="312" t="s">
        <v>1248</v>
      </c>
      <c r="G121" s="313">
        <v>1</v>
      </c>
      <c r="H121" s="314">
        <v>1</v>
      </c>
      <c r="I121" s="314">
        <v>0</v>
      </c>
      <c r="J121" s="314">
        <v>0</v>
      </c>
      <c r="K121" s="315">
        <v>0</v>
      </c>
      <c r="L121" s="313">
        <v>1</v>
      </c>
      <c r="M121" s="314">
        <v>1</v>
      </c>
      <c r="N121" s="315">
        <v>1</v>
      </c>
      <c r="O121" s="313">
        <v>0</v>
      </c>
      <c r="P121" s="314">
        <v>1</v>
      </c>
      <c r="Q121" s="315">
        <v>1</v>
      </c>
      <c r="R121" s="313">
        <v>1</v>
      </c>
      <c r="S121" s="316">
        <v>1</v>
      </c>
      <c r="T121" s="312">
        <v>1</v>
      </c>
      <c r="U121" s="337" t="s">
        <v>2152</v>
      </c>
      <c r="V121" s="320" t="str">
        <f t="shared" si="15"/>
        <v/>
      </c>
      <c r="W121" s="320" t="str">
        <f t="shared" si="16"/>
        <v>ü</v>
      </c>
      <c r="X121" s="320" t="str">
        <f t="shared" si="17"/>
        <v/>
      </c>
      <c r="Y121" s="320" t="str">
        <f t="shared" si="18"/>
        <v/>
      </c>
    </row>
    <row r="122" spans="1:25" ht="25.5" customHeight="1">
      <c r="A122" s="307">
        <f t="shared" si="19"/>
        <v>115</v>
      </c>
      <c r="B122" s="307">
        <v>4</v>
      </c>
      <c r="C122" s="335"/>
      <c r="D122" s="310" t="s">
        <v>2129</v>
      </c>
      <c r="E122" s="336">
        <v>228000</v>
      </c>
      <c r="F122" s="312" t="s">
        <v>1249</v>
      </c>
      <c r="G122" s="313">
        <v>1</v>
      </c>
      <c r="H122" s="314">
        <v>0</v>
      </c>
      <c r="I122" s="314">
        <v>0</v>
      </c>
      <c r="J122" s="314">
        <v>0</v>
      </c>
      <c r="K122" s="315">
        <v>0</v>
      </c>
      <c r="L122" s="313">
        <v>1</v>
      </c>
      <c r="M122" s="314">
        <v>1</v>
      </c>
      <c r="N122" s="315">
        <v>1</v>
      </c>
      <c r="O122" s="313">
        <v>0</v>
      </c>
      <c r="P122" s="314">
        <v>1</v>
      </c>
      <c r="Q122" s="315">
        <v>1</v>
      </c>
      <c r="R122" s="313">
        <v>0</v>
      </c>
      <c r="S122" s="316">
        <v>0</v>
      </c>
      <c r="T122" s="312">
        <v>0</v>
      </c>
      <c r="U122" s="337" t="s">
        <v>1246</v>
      </c>
      <c r="V122" s="320" t="str">
        <f t="shared" si="15"/>
        <v/>
      </c>
      <c r="W122" s="320" t="str">
        <f t="shared" si="16"/>
        <v/>
      </c>
      <c r="X122" s="320" t="str">
        <f t="shared" si="17"/>
        <v/>
      </c>
      <c r="Y122" s="320" t="str">
        <f t="shared" si="18"/>
        <v>ü</v>
      </c>
    </row>
    <row r="123" spans="1:25" ht="25.5" customHeight="1">
      <c r="A123" s="307">
        <f t="shared" si="19"/>
        <v>116</v>
      </c>
      <c r="B123" s="307">
        <v>4</v>
      </c>
      <c r="C123" s="335"/>
      <c r="D123" s="310" t="s">
        <v>2130</v>
      </c>
      <c r="E123" s="336">
        <v>2000000</v>
      </c>
      <c r="F123" s="312" t="s">
        <v>1248</v>
      </c>
      <c r="G123" s="313">
        <v>1</v>
      </c>
      <c r="H123" s="314">
        <v>1</v>
      </c>
      <c r="I123" s="314">
        <v>0</v>
      </c>
      <c r="J123" s="314">
        <v>0</v>
      </c>
      <c r="K123" s="315">
        <v>0</v>
      </c>
      <c r="L123" s="313">
        <v>1</v>
      </c>
      <c r="M123" s="314">
        <v>1</v>
      </c>
      <c r="N123" s="315">
        <v>1</v>
      </c>
      <c r="O123" s="313">
        <v>0</v>
      </c>
      <c r="P123" s="314">
        <v>1</v>
      </c>
      <c r="Q123" s="315">
        <v>1</v>
      </c>
      <c r="R123" s="313">
        <v>1</v>
      </c>
      <c r="S123" s="316">
        <v>1</v>
      </c>
      <c r="T123" s="312">
        <v>1</v>
      </c>
      <c r="U123" s="337" t="s">
        <v>2152</v>
      </c>
      <c r="V123" s="320" t="str">
        <f t="shared" si="15"/>
        <v/>
      </c>
      <c r="W123" s="320" t="str">
        <f t="shared" si="16"/>
        <v>ü</v>
      </c>
      <c r="X123" s="320" t="str">
        <f t="shared" si="17"/>
        <v/>
      </c>
      <c r="Y123" s="320" t="str">
        <f t="shared" si="18"/>
        <v/>
      </c>
    </row>
    <row r="124" spans="1:25" ht="25.5" customHeight="1">
      <c r="A124" s="307">
        <f t="shared" si="19"/>
        <v>117</v>
      </c>
      <c r="B124" s="307">
        <v>4</v>
      </c>
      <c r="C124" s="335"/>
      <c r="D124" s="322" t="s">
        <v>2131</v>
      </c>
      <c r="E124" s="336">
        <v>2000000</v>
      </c>
      <c r="F124" s="312" t="s">
        <v>1249</v>
      </c>
      <c r="G124" s="313">
        <v>1</v>
      </c>
      <c r="H124" s="314">
        <v>0</v>
      </c>
      <c r="I124" s="314">
        <v>0</v>
      </c>
      <c r="J124" s="314">
        <v>0</v>
      </c>
      <c r="K124" s="315">
        <v>0</v>
      </c>
      <c r="L124" s="313">
        <v>1</v>
      </c>
      <c r="M124" s="314">
        <v>1</v>
      </c>
      <c r="N124" s="315">
        <v>1</v>
      </c>
      <c r="O124" s="313">
        <v>0</v>
      </c>
      <c r="P124" s="314">
        <v>1</v>
      </c>
      <c r="Q124" s="315">
        <v>1</v>
      </c>
      <c r="R124" s="313">
        <v>0</v>
      </c>
      <c r="S124" s="316">
        <v>0</v>
      </c>
      <c r="T124" s="312">
        <v>0</v>
      </c>
      <c r="U124" s="337" t="s">
        <v>1246</v>
      </c>
      <c r="V124" s="320" t="str">
        <f t="shared" si="15"/>
        <v/>
      </c>
      <c r="W124" s="320" t="str">
        <f t="shared" si="16"/>
        <v/>
      </c>
      <c r="X124" s="320" t="str">
        <f t="shared" si="17"/>
        <v/>
      </c>
      <c r="Y124" s="320" t="str">
        <f t="shared" si="18"/>
        <v>ü</v>
      </c>
    </row>
    <row r="125" spans="1:25" ht="25.5" customHeight="1">
      <c r="A125" s="307">
        <f t="shared" si="19"/>
        <v>118</v>
      </c>
      <c r="B125" s="307">
        <v>4</v>
      </c>
      <c r="C125" s="335"/>
      <c r="D125" s="310" t="s">
        <v>2132</v>
      </c>
      <c r="E125" s="336">
        <v>670000</v>
      </c>
      <c r="F125" s="312" t="s">
        <v>1249</v>
      </c>
      <c r="G125" s="313">
        <v>1</v>
      </c>
      <c r="H125" s="314">
        <v>0</v>
      </c>
      <c r="I125" s="314">
        <v>0</v>
      </c>
      <c r="J125" s="314">
        <v>0</v>
      </c>
      <c r="K125" s="315">
        <v>0</v>
      </c>
      <c r="L125" s="313">
        <v>1</v>
      </c>
      <c r="M125" s="314">
        <v>1</v>
      </c>
      <c r="N125" s="315">
        <v>1</v>
      </c>
      <c r="O125" s="313">
        <v>0</v>
      </c>
      <c r="P125" s="314">
        <v>1</v>
      </c>
      <c r="Q125" s="315">
        <v>1</v>
      </c>
      <c r="R125" s="313">
        <v>0</v>
      </c>
      <c r="S125" s="316">
        <v>0</v>
      </c>
      <c r="T125" s="312">
        <v>0</v>
      </c>
      <c r="U125" s="337" t="s">
        <v>1246</v>
      </c>
      <c r="V125" s="320" t="str">
        <f t="shared" si="15"/>
        <v/>
      </c>
      <c r="W125" s="320" t="str">
        <f t="shared" si="16"/>
        <v/>
      </c>
      <c r="X125" s="320" t="str">
        <f t="shared" si="17"/>
        <v/>
      </c>
      <c r="Y125" s="320" t="str">
        <f t="shared" si="18"/>
        <v>ü</v>
      </c>
    </row>
    <row r="126" spans="1:25" ht="25.5" customHeight="1">
      <c r="A126" s="307">
        <f t="shared" si="19"/>
        <v>119</v>
      </c>
      <c r="B126" s="307">
        <v>4</v>
      </c>
      <c r="C126" s="335"/>
      <c r="D126" s="310" t="s">
        <v>2133</v>
      </c>
      <c r="E126" s="336">
        <v>700000</v>
      </c>
      <c r="F126" s="312" t="s">
        <v>1249</v>
      </c>
      <c r="G126" s="313">
        <v>1</v>
      </c>
      <c r="H126" s="314">
        <v>0</v>
      </c>
      <c r="I126" s="314">
        <v>0</v>
      </c>
      <c r="J126" s="314">
        <v>0</v>
      </c>
      <c r="K126" s="315">
        <v>0</v>
      </c>
      <c r="L126" s="313">
        <v>1</v>
      </c>
      <c r="M126" s="314">
        <v>1</v>
      </c>
      <c r="N126" s="315">
        <v>1</v>
      </c>
      <c r="O126" s="313">
        <v>0</v>
      </c>
      <c r="P126" s="314">
        <v>1</v>
      </c>
      <c r="Q126" s="315">
        <v>1</v>
      </c>
      <c r="R126" s="313">
        <v>0</v>
      </c>
      <c r="S126" s="316">
        <v>0</v>
      </c>
      <c r="T126" s="312">
        <v>0</v>
      </c>
      <c r="U126" s="337" t="s">
        <v>1246</v>
      </c>
      <c r="V126" s="320" t="str">
        <f t="shared" si="15"/>
        <v/>
      </c>
      <c r="W126" s="320" t="str">
        <f t="shared" si="16"/>
        <v/>
      </c>
      <c r="X126" s="320" t="str">
        <f t="shared" si="17"/>
        <v/>
      </c>
      <c r="Y126" s="320" t="str">
        <f t="shared" si="18"/>
        <v>ü</v>
      </c>
    </row>
    <row r="127" spans="1:25" ht="25.5" customHeight="1">
      <c r="A127" s="307">
        <f t="shared" si="19"/>
        <v>120</v>
      </c>
      <c r="B127" s="307">
        <v>4</v>
      </c>
      <c r="C127" s="335"/>
      <c r="D127" s="310" t="s">
        <v>2134</v>
      </c>
      <c r="E127" s="336">
        <v>3200000</v>
      </c>
      <c r="F127" s="312" t="s">
        <v>1249</v>
      </c>
      <c r="G127" s="313">
        <v>1</v>
      </c>
      <c r="H127" s="314">
        <v>0</v>
      </c>
      <c r="I127" s="314">
        <v>0</v>
      </c>
      <c r="J127" s="314">
        <v>0</v>
      </c>
      <c r="K127" s="315">
        <v>0</v>
      </c>
      <c r="L127" s="313">
        <v>1</v>
      </c>
      <c r="M127" s="314">
        <v>1</v>
      </c>
      <c r="N127" s="315">
        <v>1</v>
      </c>
      <c r="O127" s="313">
        <v>0</v>
      </c>
      <c r="P127" s="314">
        <v>1</v>
      </c>
      <c r="Q127" s="315">
        <v>1</v>
      </c>
      <c r="R127" s="313">
        <v>0</v>
      </c>
      <c r="S127" s="316">
        <v>0</v>
      </c>
      <c r="T127" s="312">
        <v>0</v>
      </c>
      <c r="U127" s="337" t="s">
        <v>1246</v>
      </c>
      <c r="V127" s="320" t="str">
        <f t="shared" si="15"/>
        <v/>
      </c>
      <c r="W127" s="320" t="str">
        <f t="shared" si="16"/>
        <v/>
      </c>
      <c r="X127" s="320" t="str">
        <f t="shared" si="17"/>
        <v/>
      </c>
      <c r="Y127" s="320" t="str">
        <f t="shared" si="18"/>
        <v>ü</v>
      </c>
    </row>
    <row r="128" spans="1:25" ht="25.5" customHeight="1">
      <c r="A128" s="307">
        <f t="shared" si="19"/>
        <v>121</v>
      </c>
      <c r="B128" s="307">
        <v>4</v>
      </c>
      <c r="C128" s="335"/>
      <c r="D128" s="310" t="s">
        <v>2135</v>
      </c>
      <c r="E128" s="336">
        <v>400000</v>
      </c>
      <c r="F128" s="312" t="s">
        <v>1249</v>
      </c>
      <c r="G128" s="313">
        <v>1</v>
      </c>
      <c r="H128" s="314">
        <v>0</v>
      </c>
      <c r="I128" s="314">
        <v>0</v>
      </c>
      <c r="J128" s="314">
        <v>0</v>
      </c>
      <c r="K128" s="315">
        <v>0</v>
      </c>
      <c r="L128" s="313">
        <v>1</v>
      </c>
      <c r="M128" s="314">
        <v>1</v>
      </c>
      <c r="N128" s="315">
        <v>1</v>
      </c>
      <c r="O128" s="313">
        <v>0</v>
      </c>
      <c r="P128" s="314">
        <v>1</v>
      </c>
      <c r="Q128" s="315">
        <v>1</v>
      </c>
      <c r="R128" s="313">
        <v>0</v>
      </c>
      <c r="S128" s="316">
        <v>0</v>
      </c>
      <c r="T128" s="312">
        <v>0</v>
      </c>
      <c r="U128" s="337" t="s">
        <v>1246</v>
      </c>
      <c r="V128" s="320" t="str">
        <f t="shared" si="15"/>
        <v/>
      </c>
      <c r="W128" s="320" t="str">
        <f t="shared" si="16"/>
        <v/>
      </c>
      <c r="X128" s="320" t="str">
        <f t="shared" si="17"/>
        <v/>
      </c>
      <c r="Y128" s="320" t="str">
        <f t="shared" si="18"/>
        <v>ü</v>
      </c>
    </row>
    <row r="129" spans="1:25" ht="25.5" customHeight="1">
      <c r="A129" s="307">
        <f t="shared" si="19"/>
        <v>122</v>
      </c>
      <c r="B129" s="307">
        <v>4</v>
      </c>
      <c r="C129" s="335"/>
      <c r="D129" s="310" t="s">
        <v>2136</v>
      </c>
      <c r="E129" s="336">
        <v>575000</v>
      </c>
      <c r="F129" s="312" t="s">
        <v>1249</v>
      </c>
      <c r="G129" s="313">
        <v>1</v>
      </c>
      <c r="H129" s="314">
        <v>0</v>
      </c>
      <c r="I129" s="314">
        <v>0</v>
      </c>
      <c r="J129" s="314">
        <v>0</v>
      </c>
      <c r="K129" s="315">
        <v>0</v>
      </c>
      <c r="L129" s="313">
        <v>1</v>
      </c>
      <c r="M129" s="314">
        <v>1</v>
      </c>
      <c r="N129" s="315">
        <v>1</v>
      </c>
      <c r="O129" s="313">
        <v>0</v>
      </c>
      <c r="P129" s="314">
        <v>1</v>
      </c>
      <c r="Q129" s="315">
        <v>1</v>
      </c>
      <c r="R129" s="313">
        <v>0</v>
      </c>
      <c r="S129" s="316">
        <v>0</v>
      </c>
      <c r="T129" s="312">
        <v>0</v>
      </c>
      <c r="U129" s="337" t="s">
        <v>1246</v>
      </c>
      <c r="V129" s="320" t="str">
        <f t="shared" si="15"/>
        <v/>
      </c>
      <c r="W129" s="320" t="str">
        <f t="shared" si="16"/>
        <v/>
      </c>
      <c r="X129" s="320" t="str">
        <f t="shared" si="17"/>
        <v/>
      </c>
      <c r="Y129" s="320" t="str">
        <f t="shared" si="18"/>
        <v>ü</v>
      </c>
    </row>
    <row r="130" spans="1:25" ht="25.5" customHeight="1">
      <c r="A130" s="307">
        <f t="shared" si="19"/>
        <v>123</v>
      </c>
      <c r="B130" s="307">
        <v>4</v>
      </c>
      <c r="C130" s="335"/>
      <c r="D130" s="323" t="s">
        <v>2136</v>
      </c>
      <c r="E130" s="338">
        <v>4956000</v>
      </c>
      <c r="F130" s="325" t="s">
        <v>1249</v>
      </c>
      <c r="G130" s="330">
        <v>0</v>
      </c>
      <c r="H130" s="327">
        <v>0</v>
      </c>
      <c r="I130" s="327">
        <v>0</v>
      </c>
      <c r="J130" s="327">
        <v>0</v>
      </c>
      <c r="K130" s="329">
        <v>0</v>
      </c>
      <c r="L130" s="330">
        <v>0</v>
      </c>
      <c r="M130" s="327">
        <v>0</v>
      </c>
      <c r="N130" s="329">
        <v>0</v>
      </c>
      <c r="O130" s="330">
        <v>0</v>
      </c>
      <c r="P130" s="327">
        <v>0</v>
      </c>
      <c r="Q130" s="329">
        <v>0</v>
      </c>
      <c r="R130" s="330">
        <v>0</v>
      </c>
      <c r="S130" s="329">
        <v>0</v>
      </c>
      <c r="T130" s="325">
        <v>0</v>
      </c>
      <c r="U130" s="339" t="s">
        <v>1029</v>
      </c>
      <c r="V130" s="320" t="str">
        <f t="shared" si="15"/>
        <v/>
      </c>
      <c r="W130" s="320" t="str">
        <f t="shared" si="16"/>
        <v/>
      </c>
      <c r="X130" s="320" t="str">
        <f t="shared" si="17"/>
        <v/>
      </c>
      <c r="Y130" s="320" t="str">
        <f t="shared" si="18"/>
        <v>ü</v>
      </c>
    </row>
    <row r="131" spans="1:25" ht="28.5">
      <c r="A131" s="307">
        <f t="shared" si="19"/>
        <v>124</v>
      </c>
      <c r="B131" s="307">
        <v>4</v>
      </c>
      <c r="C131" s="335"/>
      <c r="D131" s="310" t="s">
        <v>2137</v>
      </c>
      <c r="E131" s="336">
        <v>100000</v>
      </c>
      <c r="F131" s="312" t="s">
        <v>1248</v>
      </c>
      <c r="G131" s="313">
        <v>1</v>
      </c>
      <c r="H131" s="314">
        <v>1</v>
      </c>
      <c r="I131" s="314">
        <v>0</v>
      </c>
      <c r="J131" s="314">
        <v>0</v>
      </c>
      <c r="K131" s="315">
        <v>0</v>
      </c>
      <c r="L131" s="313">
        <v>1</v>
      </c>
      <c r="M131" s="314">
        <v>1</v>
      </c>
      <c r="N131" s="315">
        <v>1</v>
      </c>
      <c r="O131" s="313">
        <v>0</v>
      </c>
      <c r="P131" s="314">
        <v>1</v>
      </c>
      <c r="Q131" s="315">
        <v>1</v>
      </c>
      <c r="R131" s="313">
        <v>1</v>
      </c>
      <c r="S131" s="316">
        <v>1</v>
      </c>
      <c r="T131" s="312">
        <v>1</v>
      </c>
      <c r="U131" s="337" t="s">
        <v>2152</v>
      </c>
      <c r="V131" s="320" t="str">
        <f t="shared" si="15"/>
        <v/>
      </c>
      <c r="W131" s="320" t="str">
        <f t="shared" si="16"/>
        <v>ü</v>
      </c>
      <c r="X131" s="320" t="str">
        <f t="shared" si="17"/>
        <v/>
      </c>
      <c r="Y131" s="320" t="str">
        <f t="shared" si="18"/>
        <v/>
      </c>
    </row>
    <row r="132" spans="1:25" ht="25.5" customHeight="1">
      <c r="A132" s="307">
        <f t="shared" si="19"/>
        <v>125</v>
      </c>
      <c r="B132" s="307">
        <v>4</v>
      </c>
      <c r="C132" s="335"/>
      <c r="D132" s="310" t="s">
        <v>2138</v>
      </c>
      <c r="E132" s="336">
        <v>3500000</v>
      </c>
      <c r="F132" s="312" t="s">
        <v>1249</v>
      </c>
      <c r="G132" s="313">
        <v>1</v>
      </c>
      <c r="H132" s="314">
        <v>0</v>
      </c>
      <c r="I132" s="314">
        <v>0</v>
      </c>
      <c r="J132" s="314">
        <v>0</v>
      </c>
      <c r="K132" s="315">
        <v>0</v>
      </c>
      <c r="L132" s="313">
        <v>1</v>
      </c>
      <c r="M132" s="314">
        <v>1</v>
      </c>
      <c r="N132" s="315">
        <v>1</v>
      </c>
      <c r="O132" s="313">
        <v>0</v>
      </c>
      <c r="P132" s="314">
        <v>1</v>
      </c>
      <c r="Q132" s="315">
        <v>1</v>
      </c>
      <c r="R132" s="313">
        <v>0</v>
      </c>
      <c r="S132" s="316">
        <v>0</v>
      </c>
      <c r="T132" s="312">
        <v>0</v>
      </c>
      <c r="U132" s="337" t="s">
        <v>1246</v>
      </c>
      <c r="V132" s="320" t="str">
        <f t="shared" si="15"/>
        <v/>
      </c>
      <c r="W132" s="320" t="str">
        <f t="shared" si="16"/>
        <v/>
      </c>
      <c r="X132" s="320" t="str">
        <f t="shared" si="17"/>
        <v/>
      </c>
      <c r="Y132" s="320" t="str">
        <f t="shared" si="18"/>
        <v>ü</v>
      </c>
    </row>
    <row r="133" spans="1:25" ht="25.5" customHeight="1">
      <c r="A133" s="307">
        <f t="shared" si="19"/>
        <v>126</v>
      </c>
      <c r="B133" s="307">
        <v>4</v>
      </c>
      <c r="C133" s="335"/>
      <c r="D133" s="310" t="s">
        <v>2139</v>
      </c>
      <c r="E133" s="336">
        <v>2500000</v>
      </c>
      <c r="F133" s="312" t="s">
        <v>1250</v>
      </c>
      <c r="G133" s="313">
        <v>1</v>
      </c>
      <c r="H133" s="314">
        <v>1</v>
      </c>
      <c r="I133" s="314">
        <v>0</v>
      </c>
      <c r="J133" s="314">
        <v>0</v>
      </c>
      <c r="K133" s="314">
        <v>0</v>
      </c>
      <c r="L133" s="313">
        <v>1</v>
      </c>
      <c r="M133" s="314">
        <v>1</v>
      </c>
      <c r="N133" s="315">
        <v>1</v>
      </c>
      <c r="O133" s="313">
        <v>0</v>
      </c>
      <c r="P133" s="314">
        <v>1</v>
      </c>
      <c r="Q133" s="316">
        <v>1</v>
      </c>
      <c r="R133" s="317">
        <v>1</v>
      </c>
      <c r="S133" s="316">
        <v>1</v>
      </c>
      <c r="T133" s="312">
        <v>1</v>
      </c>
      <c r="U133" s="337" t="s">
        <v>1126</v>
      </c>
      <c r="V133" s="320" t="str">
        <f t="shared" si="15"/>
        <v>ü</v>
      </c>
      <c r="W133" s="320" t="str">
        <f t="shared" si="16"/>
        <v/>
      </c>
      <c r="X133" s="320" t="str">
        <f t="shared" si="17"/>
        <v/>
      </c>
      <c r="Y133" s="320" t="str">
        <f t="shared" si="18"/>
        <v/>
      </c>
    </row>
    <row r="134" spans="1:25" ht="25.5" customHeight="1">
      <c r="A134" s="307">
        <f t="shared" si="19"/>
        <v>127</v>
      </c>
      <c r="B134" s="307">
        <v>4</v>
      </c>
      <c r="C134" s="335"/>
      <c r="D134" s="310" t="s">
        <v>2140</v>
      </c>
      <c r="E134" s="336">
        <v>1381220</v>
      </c>
      <c r="F134" s="312" t="s">
        <v>1249</v>
      </c>
      <c r="G134" s="313">
        <v>1</v>
      </c>
      <c r="H134" s="314">
        <v>0</v>
      </c>
      <c r="I134" s="314">
        <v>0</v>
      </c>
      <c r="J134" s="314">
        <v>0</v>
      </c>
      <c r="K134" s="315">
        <v>0</v>
      </c>
      <c r="L134" s="313">
        <v>1</v>
      </c>
      <c r="M134" s="314">
        <v>1</v>
      </c>
      <c r="N134" s="315">
        <v>1</v>
      </c>
      <c r="O134" s="313">
        <v>0</v>
      </c>
      <c r="P134" s="314">
        <v>1</v>
      </c>
      <c r="Q134" s="315">
        <v>1</v>
      </c>
      <c r="R134" s="313">
        <v>0</v>
      </c>
      <c r="S134" s="316">
        <v>0</v>
      </c>
      <c r="T134" s="312">
        <v>0</v>
      </c>
      <c r="U134" s="337" t="s">
        <v>1246</v>
      </c>
      <c r="V134" s="320" t="str">
        <f t="shared" si="15"/>
        <v/>
      </c>
      <c r="W134" s="320" t="str">
        <f t="shared" si="16"/>
        <v/>
      </c>
      <c r="X134" s="320" t="str">
        <f t="shared" si="17"/>
        <v/>
      </c>
      <c r="Y134" s="320" t="str">
        <f t="shared" si="18"/>
        <v>ü</v>
      </c>
    </row>
    <row r="135" spans="1:25" ht="25.5" customHeight="1">
      <c r="A135" s="307">
        <f t="shared" si="19"/>
        <v>128</v>
      </c>
      <c r="B135" s="307">
        <v>4</v>
      </c>
      <c r="C135" s="335"/>
      <c r="D135" s="310" t="s">
        <v>2141</v>
      </c>
      <c r="E135" s="336">
        <v>107830</v>
      </c>
      <c r="F135" s="312" t="s">
        <v>1249</v>
      </c>
      <c r="G135" s="313">
        <v>1</v>
      </c>
      <c r="H135" s="314">
        <v>0</v>
      </c>
      <c r="I135" s="314">
        <v>0</v>
      </c>
      <c r="J135" s="314">
        <v>0</v>
      </c>
      <c r="K135" s="315">
        <v>0</v>
      </c>
      <c r="L135" s="313">
        <v>1</v>
      </c>
      <c r="M135" s="314">
        <v>1</v>
      </c>
      <c r="N135" s="315">
        <v>1</v>
      </c>
      <c r="O135" s="313">
        <v>0</v>
      </c>
      <c r="P135" s="314">
        <v>1</v>
      </c>
      <c r="Q135" s="315">
        <v>1</v>
      </c>
      <c r="R135" s="313">
        <v>0</v>
      </c>
      <c r="S135" s="316">
        <v>0</v>
      </c>
      <c r="T135" s="312">
        <v>0</v>
      </c>
      <c r="U135" s="337" t="s">
        <v>1246</v>
      </c>
      <c r="V135" s="320" t="str">
        <f t="shared" si="15"/>
        <v/>
      </c>
      <c r="W135" s="320" t="str">
        <f t="shared" si="16"/>
        <v/>
      </c>
      <c r="X135" s="320" t="str">
        <f t="shared" si="17"/>
        <v/>
      </c>
      <c r="Y135" s="320" t="str">
        <f t="shared" si="18"/>
        <v>ü</v>
      </c>
    </row>
    <row r="136" spans="1:25" ht="25.5" customHeight="1">
      <c r="A136" s="307">
        <f t="shared" si="19"/>
        <v>129</v>
      </c>
      <c r="B136" s="307">
        <v>4</v>
      </c>
      <c r="C136" s="335"/>
      <c r="D136" s="310" t="s">
        <v>2142</v>
      </c>
      <c r="E136" s="336">
        <v>384000</v>
      </c>
      <c r="F136" s="312" t="s">
        <v>1249</v>
      </c>
      <c r="G136" s="313">
        <v>1</v>
      </c>
      <c r="H136" s="314">
        <v>0</v>
      </c>
      <c r="I136" s="314">
        <v>0</v>
      </c>
      <c r="J136" s="314">
        <v>0</v>
      </c>
      <c r="K136" s="315">
        <v>0</v>
      </c>
      <c r="L136" s="313">
        <v>1</v>
      </c>
      <c r="M136" s="314">
        <v>1</v>
      </c>
      <c r="N136" s="315">
        <v>1</v>
      </c>
      <c r="O136" s="313">
        <v>0</v>
      </c>
      <c r="P136" s="314">
        <v>1</v>
      </c>
      <c r="Q136" s="315">
        <v>1</v>
      </c>
      <c r="R136" s="313">
        <v>0</v>
      </c>
      <c r="S136" s="316">
        <v>0</v>
      </c>
      <c r="T136" s="312">
        <v>0</v>
      </c>
      <c r="U136" s="337" t="s">
        <v>1245</v>
      </c>
      <c r="V136" s="320" t="str">
        <f t="shared" ref="V136:V142" si="20">IF($F136="Y",$Z$4,"")</f>
        <v/>
      </c>
      <c r="W136" s="320" t="str">
        <f t="shared" ref="W136:W142" si="21">IF(F136="F",$Z$4,"")</f>
        <v/>
      </c>
      <c r="X136" s="320" t="str">
        <f t="shared" ref="X136:X142" si="22">IF(F136="L",$Z$4,"")</f>
        <v/>
      </c>
      <c r="Y136" s="320" t="str">
        <f t="shared" ref="Y136:Y142" si="23">IF(F136="N",$Z$4,"")</f>
        <v>ü</v>
      </c>
    </row>
    <row r="137" spans="1:25" ht="25.5" customHeight="1">
      <c r="A137" s="307">
        <f t="shared" ref="A137:A142" si="24">A136+1</f>
        <v>130</v>
      </c>
      <c r="B137" s="307">
        <v>4</v>
      </c>
      <c r="C137" s="335"/>
      <c r="D137" s="340" t="s">
        <v>2143</v>
      </c>
      <c r="E137" s="336">
        <v>1400000</v>
      </c>
      <c r="F137" s="312" t="s">
        <v>1249</v>
      </c>
      <c r="G137" s="313">
        <v>1</v>
      </c>
      <c r="H137" s="314">
        <v>0</v>
      </c>
      <c r="I137" s="314">
        <v>0</v>
      </c>
      <c r="J137" s="314">
        <v>0</v>
      </c>
      <c r="K137" s="315">
        <v>0</v>
      </c>
      <c r="L137" s="313">
        <v>1</v>
      </c>
      <c r="M137" s="314">
        <v>1</v>
      </c>
      <c r="N137" s="315">
        <v>1</v>
      </c>
      <c r="O137" s="313">
        <v>0</v>
      </c>
      <c r="P137" s="314">
        <v>1</v>
      </c>
      <c r="Q137" s="315">
        <v>1</v>
      </c>
      <c r="R137" s="313">
        <v>0</v>
      </c>
      <c r="S137" s="316">
        <v>0</v>
      </c>
      <c r="T137" s="312">
        <v>0</v>
      </c>
      <c r="U137" s="337" t="s">
        <v>863</v>
      </c>
      <c r="V137" s="320" t="str">
        <f t="shared" si="20"/>
        <v/>
      </c>
      <c r="W137" s="320" t="str">
        <f t="shared" si="21"/>
        <v/>
      </c>
      <c r="X137" s="320" t="str">
        <f t="shared" si="22"/>
        <v/>
      </c>
      <c r="Y137" s="320" t="str">
        <f t="shared" si="23"/>
        <v>ü</v>
      </c>
    </row>
    <row r="138" spans="1:25" ht="25.5" customHeight="1">
      <c r="A138" s="307">
        <f t="shared" si="24"/>
        <v>131</v>
      </c>
      <c r="B138" s="307">
        <v>4</v>
      </c>
      <c r="C138" s="335"/>
      <c r="D138" s="323" t="s">
        <v>2144</v>
      </c>
      <c r="E138" s="338">
        <v>1000000</v>
      </c>
      <c r="F138" s="325" t="s">
        <v>1249</v>
      </c>
      <c r="G138" s="326">
        <v>0</v>
      </c>
      <c r="H138" s="327">
        <v>0</v>
      </c>
      <c r="I138" s="327">
        <v>0</v>
      </c>
      <c r="J138" s="327">
        <v>0</v>
      </c>
      <c r="K138" s="328">
        <v>0</v>
      </c>
      <c r="L138" s="326">
        <v>0</v>
      </c>
      <c r="M138" s="327">
        <v>0</v>
      </c>
      <c r="N138" s="328">
        <v>0</v>
      </c>
      <c r="O138" s="326">
        <v>0</v>
      </c>
      <c r="P138" s="327">
        <v>0</v>
      </c>
      <c r="Q138" s="329">
        <v>0</v>
      </c>
      <c r="R138" s="330">
        <v>0</v>
      </c>
      <c r="S138" s="329">
        <v>0</v>
      </c>
      <c r="T138" s="328">
        <v>0</v>
      </c>
      <c r="U138" s="337" t="s">
        <v>1029</v>
      </c>
      <c r="V138" s="320" t="str">
        <f t="shared" si="20"/>
        <v/>
      </c>
      <c r="W138" s="320" t="str">
        <f t="shared" si="21"/>
        <v/>
      </c>
      <c r="X138" s="320" t="str">
        <f t="shared" si="22"/>
        <v/>
      </c>
      <c r="Y138" s="320" t="str">
        <f t="shared" si="23"/>
        <v>ü</v>
      </c>
    </row>
    <row r="139" spans="1:25" ht="25.5" customHeight="1">
      <c r="A139" s="307">
        <f t="shared" si="24"/>
        <v>132</v>
      </c>
      <c r="B139" s="307">
        <v>4</v>
      </c>
      <c r="C139" s="335"/>
      <c r="D139" s="310" t="s">
        <v>2145</v>
      </c>
      <c r="E139" s="336">
        <v>1242000</v>
      </c>
      <c r="F139" s="312" t="s">
        <v>1250</v>
      </c>
      <c r="G139" s="313">
        <v>1</v>
      </c>
      <c r="H139" s="314">
        <v>1</v>
      </c>
      <c r="I139" s="314">
        <v>1</v>
      </c>
      <c r="J139" s="314">
        <v>0</v>
      </c>
      <c r="K139" s="314">
        <v>0</v>
      </c>
      <c r="L139" s="313">
        <v>1</v>
      </c>
      <c r="M139" s="314">
        <v>1</v>
      </c>
      <c r="N139" s="315">
        <v>1</v>
      </c>
      <c r="O139" s="313">
        <v>0</v>
      </c>
      <c r="P139" s="314">
        <v>1</v>
      </c>
      <c r="Q139" s="316">
        <v>1</v>
      </c>
      <c r="R139" s="317">
        <v>1</v>
      </c>
      <c r="S139" s="316">
        <v>1</v>
      </c>
      <c r="T139" s="312">
        <v>1</v>
      </c>
      <c r="U139" s="337" t="s">
        <v>1126</v>
      </c>
      <c r="V139" s="320" t="str">
        <f t="shared" si="20"/>
        <v>ü</v>
      </c>
      <c r="W139" s="320" t="str">
        <f t="shared" si="21"/>
        <v/>
      </c>
      <c r="X139" s="320" t="str">
        <f t="shared" si="22"/>
        <v/>
      </c>
      <c r="Y139" s="320" t="str">
        <f t="shared" si="23"/>
        <v/>
      </c>
    </row>
    <row r="140" spans="1:25" ht="28.5">
      <c r="A140" s="307">
        <f t="shared" si="24"/>
        <v>133</v>
      </c>
      <c r="B140" s="307">
        <v>4</v>
      </c>
      <c r="C140" s="335"/>
      <c r="D140" s="310" t="s">
        <v>2146</v>
      </c>
      <c r="E140" s="336">
        <v>8000000</v>
      </c>
      <c r="F140" s="312" t="s">
        <v>1249</v>
      </c>
      <c r="G140" s="313">
        <v>1</v>
      </c>
      <c r="H140" s="314">
        <v>0</v>
      </c>
      <c r="I140" s="314">
        <v>0</v>
      </c>
      <c r="J140" s="314">
        <v>0</v>
      </c>
      <c r="K140" s="315">
        <v>0</v>
      </c>
      <c r="L140" s="313">
        <v>1</v>
      </c>
      <c r="M140" s="314">
        <v>1</v>
      </c>
      <c r="N140" s="315">
        <v>1</v>
      </c>
      <c r="O140" s="313">
        <v>0</v>
      </c>
      <c r="P140" s="314">
        <v>1</v>
      </c>
      <c r="Q140" s="315">
        <v>1</v>
      </c>
      <c r="R140" s="313">
        <v>0</v>
      </c>
      <c r="S140" s="316">
        <v>0</v>
      </c>
      <c r="T140" s="312">
        <v>0</v>
      </c>
      <c r="U140" s="337" t="s">
        <v>863</v>
      </c>
      <c r="V140" s="320" t="str">
        <f t="shared" si="20"/>
        <v/>
      </c>
      <c r="W140" s="320" t="str">
        <f t="shared" si="21"/>
        <v/>
      </c>
      <c r="X140" s="320" t="str">
        <f t="shared" si="22"/>
        <v/>
      </c>
      <c r="Y140" s="320" t="str">
        <f t="shared" si="23"/>
        <v>ü</v>
      </c>
    </row>
    <row r="141" spans="1:25" ht="25.5" customHeight="1">
      <c r="A141" s="307">
        <f t="shared" si="24"/>
        <v>134</v>
      </c>
      <c r="B141" s="307">
        <v>4</v>
      </c>
      <c r="C141" s="335"/>
      <c r="D141" s="310" t="s">
        <v>2147</v>
      </c>
      <c r="E141" s="336">
        <v>5000000</v>
      </c>
      <c r="F141" s="312" t="s">
        <v>1249</v>
      </c>
      <c r="G141" s="313">
        <v>1</v>
      </c>
      <c r="H141" s="314">
        <v>0</v>
      </c>
      <c r="I141" s="314">
        <v>0</v>
      </c>
      <c r="J141" s="314">
        <v>0</v>
      </c>
      <c r="K141" s="315">
        <v>0</v>
      </c>
      <c r="L141" s="313">
        <v>1</v>
      </c>
      <c r="M141" s="314">
        <v>1</v>
      </c>
      <c r="N141" s="315">
        <v>1</v>
      </c>
      <c r="O141" s="313">
        <v>0</v>
      </c>
      <c r="P141" s="314">
        <v>1</v>
      </c>
      <c r="Q141" s="315">
        <v>1</v>
      </c>
      <c r="R141" s="313">
        <v>0</v>
      </c>
      <c r="S141" s="316">
        <v>0</v>
      </c>
      <c r="T141" s="312">
        <v>0</v>
      </c>
      <c r="U141" s="341" t="s">
        <v>1245</v>
      </c>
      <c r="V141" s="320" t="str">
        <f t="shared" si="20"/>
        <v/>
      </c>
      <c r="W141" s="320" t="str">
        <f t="shared" si="21"/>
        <v/>
      </c>
      <c r="X141" s="320" t="str">
        <f t="shared" si="22"/>
        <v/>
      </c>
      <c r="Y141" s="320" t="str">
        <f t="shared" si="23"/>
        <v>ü</v>
      </c>
    </row>
    <row r="142" spans="1:25" ht="25.5" customHeight="1">
      <c r="A142" s="342">
        <f t="shared" si="24"/>
        <v>135</v>
      </c>
      <c r="B142" s="342">
        <v>4</v>
      </c>
      <c r="C142" s="343"/>
      <c r="D142" s="344" t="s">
        <v>2148</v>
      </c>
      <c r="E142" s="345">
        <v>3840000</v>
      </c>
      <c r="F142" s="346" t="s">
        <v>1250</v>
      </c>
      <c r="G142" s="347">
        <v>1</v>
      </c>
      <c r="H142" s="348">
        <v>1</v>
      </c>
      <c r="I142" s="348">
        <v>0</v>
      </c>
      <c r="J142" s="348">
        <v>0</v>
      </c>
      <c r="K142" s="348">
        <v>0</v>
      </c>
      <c r="L142" s="347">
        <v>1</v>
      </c>
      <c r="M142" s="348">
        <v>1</v>
      </c>
      <c r="N142" s="349">
        <v>1</v>
      </c>
      <c r="O142" s="347">
        <v>0</v>
      </c>
      <c r="P142" s="348">
        <v>1</v>
      </c>
      <c r="Q142" s="350">
        <v>1</v>
      </c>
      <c r="R142" s="351">
        <v>1</v>
      </c>
      <c r="S142" s="350">
        <v>1</v>
      </c>
      <c r="T142" s="346">
        <v>1</v>
      </c>
      <c r="U142" s="352" t="s">
        <v>1126</v>
      </c>
      <c r="V142" s="353" t="str">
        <f t="shared" si="20"/>
        <v>ü</v>
      </c>
      <c r="W142" s="353" t="str">
        <f t="shared" si="21"/>
        <v/>
      </c>
      <c r="X142" s="353" t="str">
        <f t="shared" si="22"/>
        <v/>
      </c>
      <c r="Y142" s="353" t="str">
        <f t="shared" si="23"/>
        <v/>
      </c>
    </row>
    <row r="143" spans="1:25">
      <c r="E143" s="107"/>
      <c r="F143" s="78"/>
    </row>
    <row r="145" spans="4:21" hidden="1">
      <c r="D145" s="65" t="s">
        <v>805</v>
      </c>
      <c r="E145" s="66">
        <f>SUMIF(F$8:F142,"Y",E$8:E142)</f>
        <v>243699678</v>
      </c>
      <c r="F145" s="67">
        <f>COUNTIF(F$8:F142,"Y")</f>
        <v>76</v>
      </c>
    </row>
    <row r="146" spans="4:21" hidden="1">
      <c r="D146" s="68" t="s">
        <v>806</v>
      </c>
      <c r="E146" s="69">
        <f>SUMIF(F$8:F142,"N",E$8:E142)</f>
        <v>128644650</v>
      </c>
      <c r="F146" s="64">
        <f>COUNTIF(F$8:F142,"N")</f>
        <v>41</v>
      </c>
      <c r="U146" s="48"/>
    </row>
    <row r="147" spans="4:21" hidden="1">
      <c r="D147" s="68" t="s">
        <v>804</v>
      </c>
      <c r="E147" s="69">
        <f>SUMIF(F$8:F142,"F",E$8:E142)</f>
        <v>126038946</v>
      </c>
      <c r="F147" s="64">
        <f>COUNTIF(F$8:F142,"F")</f>
        <v>15</v>
      </c>
    </row>
    <row r="148" spans="4:21" hidden="1">
      <c r="D148" s="68" t="s">
        <v>1101</v>
      </c>
      <c r="E148" s="69">
        <f>SUMIF(F$8:F142,"L",E$8:E142)</f>
        <v>917632</v>
      </c>
      <c r="F148" s="64">
        <f>COUNTIF(F$8:F142,"L")</f>
        <v>3</v>
      </c>
    </row>
    <row r="149" spans="4:21" hidden="1">
      <c r="D149" s="70" t="s">
        <v>807</v>
      </c>
      <c r="E149" s="71">
        <f>SUM(E145:E148)</f>
        <v>499300906</v>
      </c>
      <c r="F149" s="108">
        <f>SUM(F145:F148)</f>
        <v>135</v>
      </c>
    </row>
  </sheetData>
  <mergeCells count="25">
    <mergeCell ref="F5:F7"/>
    <mergeCell ref="K6:K7"/>
    <mergeCell ref="G6:G7"/>
    <mergeCell ref="A5:A7"/>
    <mergeCell ref="C5:C7"/>
    <mergeCell ref="D5:D7"/>
    <mergeCell ref="E5:E7"/>
    <mergeCell ref="H6:H7"/>
    <mergeCell ref="I6:I7"/>
    <mergeCell ref="J6:J7"/>
    <mergeCell ref="G5:K5"/>
    <mergeCell ref="V5:Y5"/>
    <mergeCell ref="R5:S5"/>
    <mergeCell ref="S6:S7"/>
    <mergeCell ref="M6:M7"/>
    <mergeCell ref="N6:N7"/>
    <mergeCell ref="O6:O7"/>
    <mergeCell ref="L5:N5"/>
    <mergeCell ref="O5:Q5"/>
    <mergeCell ref="U5:U7"/>
    <mergeCell ref="Q6:Q7"/>
    <mergeCell ref="R6:R7"/>
    <mergeCell ref="T6:T7"/>
    <mergeCell ref="P6:P7"/>
    <mergeCell ref="L6:L7"/>
  </mergeCells>
  <phoneticPr fontId="6"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7.xml><?xml version="1.0" encoding="utf-8"?>
<worksheet xmlns="http://schemas.openxmlformats.org/spreadsheetml/2006/main" xmlns:r="http://schemas.openxmlformats.org/officeDocument/2006/relationships">
  <dimension ref="A1:K12"/>
  <sheetViews>
    <sheetView zoomScale="70" zoomScaleNormal="70" workbookViewId="0">
      <selection activeCell="K6" sqref="K6:K10"/>
    </sheetView>
  </sheetViews>
  <sheetFormatPr defaultColWidth="9.125" defaultRowHeight="22.5"/>
  <cols>
    <col min="1" max="1" width="3.75" style="1138" customWidth="1"/>
    <col min="2" max="2" width="40.75" style="1138" customWidth="1"/>
    <col min="3" max="3" width="8.375" style="1138" customWidth="1"/>
    <col min="4" max="4" width="16.75" style="1138" customWidth="1"/>
    <col min="5" max="5" width="9.125" style="1138"/>
    <col min="6" max="6" width="16.75" style="1138" customWidth="1"/>
    <col min="7" max="7" width="9.125" style="1138"/>
    <col min="8" max="8" width="14.75" style="1138" customWidth="1"/>
    <col min="9" max="9" width="6.75" style="1138" customWidth="1"/>
    <col min="10" max="10" width="17.125" style="1138" customWidth="1"/>
    <col min="11" max="11" width="14" style="1138" bestFit="1" customWidth="1"/>
    <col min="12" max="16384" width="9.125" style="1138"/>
  </cols>
  <sheetData>
    <row r="1" spans="1:11" ht="23.25">
      <c r="A1" s="1137" t="s">
        <v>2320</v>
      </c>
    </row>
    <row r="2" spans="1:11">
      <c r="A2" s="1147" t="s">
        <v>2287</v>
      </c>
    </row>
    <row r="4" spans="1:11" ht="43.5" customHeight="1">
      <c r="A4" s="1242" t="s">
        <v>910</v>
      </c>
      <c r="B4" s="1242" t="s">
        <v>1454</v>
      </c>
      <c r="C4" s="1243" t="s">
        <v>2288</v>
      </c>
      <c r="D4" s="1243"/>
      <c r="E4" s="1235" t="s">
        <v>2285</v>
      </c>
      <c r="F4" s="1236"/>
      <c r="G4" s="1235" t="s">
        <v>2286</v>
      </c>
      <c r="H4" s="1236"/>
      <c r="I4" s="1237" t="s">
        <v>2313</v>
      </c>
      <c r="J4" s="1238"/>
    </row>
    <row r="5" spans="1:11">
      <c r="A5" s="1242"/>
      <c r="B5" s="1242"/>
      <c r="C5" s="1139" t="s">
        <v>912</v>
      </c>
      <c r="D5" s="1139" t="s">
        <v>1041</v>
      </c>
      <c r="E5" s="1139" t="s">
        <v>912</v>
      </c>
      <c r="F5" s="1139" t="s">
        <v>1041</v>
      </c>
      <c r="G5" s="1139" t="s">
        <v>912</v>
      </c>
      <c r="H5" s="1139" t="s">
        <v>1041</v>
      </c>
      <c r="I5" s="1139" t="s">
        <v>912</v>
      </c>
      <c r="J5" s="1139" t="s">
        <v>1041</v>
      </c>
    </row>
    <row r="6" spans="1:11" ht="45">
      <c r="A6" s="1146">
        <v>1</v>
      </c>
      <c r="B6" s="1140" t="s">
        <v>586</v>
      </c>
      <c r="C6" s="1148">
        <f>COUNT('ปทุมธานี 2555'!F5:F24)</f>
        <v>20</v>
      </c>
      <c r="D6" s="1154">
        <f>SUM('ปทุมธานี 2555'!F5:F24)</f>
        <v>112610500</v>
      </c>
      <c r="E6" s="1148">
        <f>$C6-COUNTIF('ปทุมธานี 2555'!G5:G24,0)</f>
        <v>15</v>
      </c>
      <c r="F6" s="1154">
        <f>SUM('ปทุมธานี 2555'!G5:G24)</f>
        <v>100310500</v>
      </c>
      <c r="G6" s="1148">
        <f>$C6-COUNTIF('ปทุมธานี 2555'!H5:H24,0)</f>
        <v>0</v>
      </c>
      <c r="H6" s="1154">
        <f>SUM('ปทุมธานี 2555'!H5:H24)</f>
        <v>0</v>
      </c>
      <c r="I6" s="1148">
        <f>$C6-COUNTIF('ปทุมธานี 2555'!I5:I24,0)</f>
        <v>5</v>
      </c>
      <c r="J6" s="1154">
        <f>SUM('ปทุมธานี 2555'!I5:I24)</f>
        <v>12300000</v>
      </c>
      <c r="K6" s="1163">
        <f>J6+F6</f>
        <v>112610500</v>
      </c>
    </row>
    <row r="7" spans="1:11" ht="45">
      <c r="A7" s="1146">
        <v>2</v>
      </c>
      <c r="B7" s="1140" t="s">
        <v>587</v>
      </c>
      <c r="C7" s="1148">
        <f>COUNT('ปทุมธานี 2555'!F25:F57)</f>
        <v>15</v>
      </c>
      <c r="D7" s="1149">
        <f>SUM('ปทุมธานี 2555'!F25:F57)</f>
        <v>113972900</v>
      </c>
      <c r="E7" s="1148">
        <f>$C7-COUNTIF('ปทุมธานี 2555'!G25:G57,0)</f>
        <v>9</v>
      </c>
      <c r="F7" s="1149">
        <f>SUM('ปทุมธานี 2555'!G25:G57)</f>
        <v>65416000</v>
      </c>
      <c r="G7" s="1148">
        <f>$C7-COUNTIF('ปทุมธานี 2555'!H25:H57,0)</f>
        <v>0</v>
      </c>
      <c r="H7" s="1154">
        <f>SUM('ปทุมธานี 2555'!H25:H57)</f>
        <v>0</v>
      </c>
      <c r="I7" s="1148">
        <f>$C7-COUNTIF('ปทุมธานี 2555'!I25:I57,0)</f>
        <v>6</v>
      </c>
      <c r="J7" s="1154">
        <f>SUM('ปทุมธานี 2555'!I25:I57)</f>
        <v>48556900</v>
      </c>
      <c r="K7" s="1164">
        <f t="shared" ref="K7:K9" si="0">J7+F7</f>
        <v>113972900</v>
      </c>
    </row>
    <row r="8" spans="1:11">
      <c r="A8" s="1146">
        <v>3</v>
      </c>
      <c r="B8" s="1140" t="s">
        <v>588</v>
      </c>
      <c r="C8" s="1148">
        <f>COUNT('ปทุมธานี 2555'!F58:F117)</f>
        <v>41</v>
      </c>
      <c r="D8" s="1154">
        <f>SUM('ปทุมธานี 2555'!F58:F117)</f>
        <v>246106250</v>
      </c>
      <c r="E8" s="1148">
        <f>$C8-COUNTIF('ปทุมธานี 2555'!G58:G117,0)</f>
        <v>18</v>
      </c>
      <c r="F8" s="1154">
        <f>SUM('ปทุมธานี 2555'!G58:G117)</f>
        <v>113636000</v>
      </c>
      <c r="G8" s="1148">
        <f>$C8-COUNTIF('ปทุมธานี 2555'!H58:H117,0)</f>
        <v>0</v>
      </c>
      <c r="H8" s="1154">
        <f>SUM('ปทุมธานี 2555'!H58:H117)</f>
        <v>0</v>
      </c>
      <c r="I8" s="1148">
        <f>$C8-COUNTIF('ปทุมธานี 2555'!I58:I117,0)</f>
        <v>23</v>
      </c>
      <c r="J8" s="1154">
        <f>SUM('ปทุมธานี 2555'!I58:I117)</f>
        <v>132470250</v>
      </c>
      <c r="K8" s="1163">
        <f t="shared" si="0"/>
        <v>246106250</v>
      </c>
    </row>
    <row r="9" spans="1:11">
      <c r="A9" s="1239" t="s">
        <v>6</v>
      </c>
      <c r="B9" s="1240"/>
      <c r="C9" s="1148"/>
      <c r="D9" s="1149">
        <v>10000000</v>
      </c>
      <c r="E9" s="1148"/>
      <c r="F9" s="1149">
        <v>10000000</v>
      </c>
      <c r="G9" s="1148"/>
      <c r="H9" s="1149"/>
      <c r="I9" s="1148"/>
      <c r="J9" s="1150"/>
      <c r="K9" s="1163">
        <f t="shared" si="0"/>
        <v>10000000</v>
      </c>
    </row>
    <row r="10" spans="1:11" s="1137" customFormat="1" ht="23.25">
      <c r="A10" s="1241" t="s">
        <v>913</v>
      </c>
      <c r="B10" s="1241"/>
      <c r="C10" s="1151">
        <f>SUM(C6:C9)</f>
        <v>76</v>
      </c>
      <c r="D10" s="1151">
        <f>SUM(D6:D9)</f>
        <v>482689650</v>
      </c>
      <c r="E10" s="1151">
        <f>SUM(E6:E9)</f>
        <v>42</v>
      </c>
      <c r="F10" s="1151">
        <f>SUM(F6:F9)</f>
        <v>289362500</v>
      </c>
      <c r="G10" s="1151">
        <f>SUM(G6:G9)</f>
        <v>0</v>
      </c>
      <c r="H10" s="1151">
        <f t="shared" ref="H10" si="1">SUM(H6:H9)</f>
        <v>0</v>
      </c>
      <c r="I10" s="1151">
        <f>SUM(I6:I9)</f>
        <v>34</v>
      </c>
      <c r="J10" s="1151">
        <f>SUM(J6:J9)</f>
        <v>193327150</v>
      </c>
      <c r="K10" s="1162">
        <f>J10+F10</f>
        <v>482689650</v>
      </c>
    </row>
    <row r="11" spans="1:11">
      <c r="A11" s="1141"/>
      <c r="B11" s="1141"/>
      <c r="C11" s="1142"/>
      <c r="D11" s="1143">
        <f>SUM(D6:D8)</f>
        <v>472689650</v>
      </c>
      <c r="E11" s="1144"/>
      <c r="F11" s="1144"/>
      <c r="G11" s="1144"/>
      <c r="H11" s="1144"/>
      <c r="I11" s="1144"/>
      <c r="J11" s="1144"/>
      <c r="K11" s="1163">
        <f>D10-K10</f>
        <v>0</v>
      </c>
    </row>
    <row r="12" spans="1:11">
      <c r="A12" s="1138" t="s">
        <v>2289</v>
      </c>
      <c r="B12" s="1145"/>
    </row>
  </sheetData>
  <mergeCells count="8">
    <mergeCell ref="E4:F4"/>
    <mergeCell ref="G4:H4"/>
    <mergeCell ref="I4:J4"/>
    <mergeCell ref="A9:B9"/>
    <mergeCell ref="A10:B10"/>
    <mergeCell ref="A4:A5"/>
    <mergeCell ref="B4:B5"/>
    <mergeCell ref="C4:D4"/>
  </mergeCells>
  <pageMargins left="0.70866141732283472" right="0.70866141732283472"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sheetPr>
    <tabColor rgb="FFFFC000"/>
  </sheetPr>
  <dimension ref="A1:N119"/>
  <sheetViews>
    <sheetView showGridLines="0" tabSelected="1" view="pageBreakPreview" zoomScaleNormal="80" zoomScaleSheetLayoutView="100" workbookViewId="0">
      <pane xSplit="4" ySplit="4" topLeftCell="F5" activePane="bottomRight" state="frozen"/>
      <selection pane="topRight" activeCell="E1" sqref="E1"/>
      <selection pane="bottomLeft" activeCell="A5" sqref="A5"/>
      <selection pane="bottomRight" activeCell="K3" sqref="K3:K4"/>
    </sheetView>
  </sheetViews>
  <sheetFormatPr defaultColWidth="9" defaultRowHeight="11.25"/>
  <cols>
    <col min="1" max="1" width="5.25" style="1120" customWidth="1"/>
    <col min="2" max="2" width="4" style="1120" hidden="1" customWidth="1"/>
    <col min="3" max="3" width="2.875" style="1120" hidden="1" customWidth="1"/>
    <col min="4" max="4" width="18.25" style="1117" customWidth="1"/>
    <col min="5" max="5" width="40.625" style="1120" customWidth="1"/>
    <col min="6" max="6" width="11.75" style="1155" customWidth="1"/>
    <col min="7" max="7" width="12.25" style="1155" customWidth="1"/>
    <col min="8" max="8" width="10.25" style="1155" customWidth="1"/>
    <col min="9" max="9" width="10.375" style="1155" customWidth="1"/>
    <col min="10" max="10" width="33.875" style="1120" customWidth="1"/>
    <col min="11" max="11" width="12.125" style="1301" customWidth="1"/>
    <col min="12" max="16384" width="9" style="711"/>
  </cols>
  <sheetData>
    <row r="1" spans="1:14">
      <c r="A1" s="1121" t="s">
        <v>232</v>
      </c>
      <c r="B1" s="1121"/>
      <c r="C1" s="1121"/>
      <c r="J1" s="1117"/>
      <c r="K1" s="1300"/>
    </row>
    <row r="2" spans="1:14" ht="12.75">
      <c r="A2" s="1133" t="s">
        <v>233</v>
      </c>
      <c r="B2" s="1121"/>
      <c r="C2" s="1121"/>
    </row>
    <row r="3" spans="1:14" s="188" customFormat="1" ht="42.75" customHeight="1">
      <c r="A3" s="1244" t="s">
        <v>1474</v>
      </c>
      <c r="B3" s="1254" t="s">
        <v>230</v>
      </c>
      <c r="C3" s="1252" t="s">
        <v>231</v>
      </c>
      <c r="D3" s="1250" t="s">
        <v>229</v>
      </c>
      <c r="E3" s="1248" t="s">
        <v>1455</v>
      </c>
      <c r="F3" s="1246" t="s">
        <v>2290</v>
      </c>
      <c r="G3" s="1246" t="s">
        <v>2291</v>
      </c>
      <c r="H3" s="1246" t="s">
        <v>2292</v>
      </c>
      <c r="I3" s="1260" t="s">
        <v>2313</v>
      </c>
      <c r="J3" s="1258" t="s">
        <v>2284</v>
      </c>
      <c r="K3" s="1256" t="s">
        <v>2293</v>
      </c>
      <c r="L3" s="1152"/>
      <c r="M3" s="1152"/>
      <c r="N3" s="1153"/>
    </row>
    <row r="4" spans="1:14" s="188" customFormat="1" ht="16.5" customHeight="1">
      <c r="A4" s="1245"/>
      <c r="B4" s="1255"/>
      <c r="C4" s="1253"/>
      <c r="D4" s="1251"/>
      <c r="E4" s="1249"/>
      <c r="F4" s="1247"/>
      <c r="G4" s="1247"/>
      <c r="H4" s="1247"/>
      <c r="I4" s="1261"/>
      <c r="J4" s="1259"/>
      <c r="K4" s="1257"/>
      <c r="L4" s="1152"/>
      <c r="M4" s="1152"/>
      <c r="N4" s="1153"/>
    </row>
    <row r="5" spans="1:14" ht="179.25" customHeight="1">
      <c r="A5" s="1122">
        <v>1</v>
      </c>
      <c r="B5" s="1123">
        <v>1</v>
      </c>
      <c r="C5" s="1123">
        <v>1</v>
      </c>
      <c r="D5" s="1128" t="s">
        <v>589</v>
      </c>
      <c r="E5" s="1118" t="s">
        <v>2236</v>
      </c>
      <c r="F5" s="1156">
        <v>5000000</v>
      </c>
      <c r="G5" s="1156">
        <v>5000000</v>
      </c>
      <c r="H5" s="1156">
        <v>0</v>
      </c>
      <c r="I5" s="1156">
        <v>0</v>
      </c>
      <c r="J5" s="1118" t="s">
        <v>2310</v>
      </c>
      <c r="K5" s="1302">
        <v>3</v>
      </c>
    </row>
    <row r="6" spans="1:14" ht="78.75">
      <c r="A6" s="1122">
        <v>2</v>
      </c>
      <c r="B6" s="1122">
        <v>1</v>
      </c>
      <c r="C6" s="1124">
        <v>2</v>
      </c>
      <c r="D6" s="1129"/>
      <c r="E6" s="1118" t="s">
        <v>2187</v>
      </c>
      <c r="F6" s="1156">
        <v>5000000</v>
      </c>
      <c r="G6" s="1156">
        <v>5000000</v>
      </c>
      <c r="H6" s="1156">
        <v>0</v>
      </c>
      <c r="I6" s="1156">
        <v>0</v>
      </c>
      <c r="J6" s="1118" t="s">
        <v>2310</v>
      </c>
      <c r="K6" s="1302">
        <v>23</v>
      </c>
    </row>
    <row r="7" spans="1:14" ht="113.25" customHeight="1">
      <c r="A7" s="1122">
        <v>3</v>
      </c>
      <c r="B7" s="1122">
        <v>1</v>
      </c>
      <c r="C7" s="1124">
        <v>3</v>
      </c>
      <c r="D7" s="1118"/>
      <c r="E7" s="1118" t="s">
        <v>2234</v>
      </c>
      <c r="F7" s="1156">
        <v>9000000</v>
      </c>
      <c r="G7" s="1156">
        <v>9000000</v>
      </c>
      <c r="H7" s="1156">
        <v>0</v>
      </c>
      <c r="I7" s="1156">
        <v>0</v>
      </c>
      <c r="J7" s="1118" t="s">
        <v>56</v>
      </c>
      <c r="K7" s="1302">
        <v>6</v>
      </c>
    </row>
    <row r="8" spans="1:14" ht="30.75" customHeight="1">
      <c r="A8" s="1122">
        <v>4</v>
      </c>
      <c r="B8" s="1122">
        <v>1</v>
      </c>
      <c r="C8" s="1124">
        <v>1</v>
      </c>
      <c r="D8" s="1129"/>
      <c r="E8" s="1118" t="s">
        <v>2188</v>
      </c>
      <c r="F8" s="1156">
        <v>2000000</v>
      </c>
      <c r="G8" s="1156">
        <v>2000000</v>
      </c>
      <c r="H8" s="1156">
        <v>0</v>
      </c>
      <c r="I8" s="1156">
        <v>0</v>
      </c>
      <c r="J8" s="1118" t="s">
        <v>2159</v>
      </c>
      <c r="K8" s="1302">
        <v>29</v>
      </c>
    </row>
    <row r="9" spans="1:14" ht="114" customHeight="1">
      <c r="A9" s="1122">
        <v>5</v>
      </c>
      <c r="B9" s="1122">
        <v>1</v>
      </c>
      <c r="C9" s="1124">
        <v>2</v>
      </c>
      <c r="D9" s="1118"/>
      <c r="E9" s="1118" t="s">
        <v>2237</v>
      </c>
      <c r="F9" s="1156">
        <v>5700000</v>
      </c>
      <c r="G9" s="1156">
        <v>5700000</v>
      </c>
      <c r="H9" s="1156">
        <v>0</v>
      </c>
      <c r="I9" s="1156">
        <v>0</v>
      </c>
      <c r="J9" s="1118" t="s">
        <v>2235</v>
      </c>
      <c r="K9" s="1302">
        <v>27</v>
      </c>
    </row>
    <row r="10" spans="1:14" ht="101.25">
      <c r="A10" s="1122">
        <v>6</v>
      </c>
      <c r="B10" s="1122">
        <v>1</v>
      </c>
      <c r="C10" s="1124">
        <v>3</v>
      </c>
      <c r="D10" s="1118"/>
      <c r="E10" s="1118" t="s">
        <v>2189</v>
      </c>
      <c r="F10" s="1156">
        <v>3000000</v>
      </c>
      <c r="G10" s="1156">
        <v>3000000</v>
      </c>
      <c r="H10" s="1156">
        <v>0</v>
      </c>
      <c r="I10" s="1156">
        <v>0</v>
      </c>
      <c r="J10" s="1118" t="s">
        <v>2160</v>
      </c>
      <c r="K10" s="1302">
        <v>30</v>
      </c>
    </row>
    <row r="11" spans="1:14" ht="49.5" customHeight="1">
      <c r="A11" s="1122">
        <v>7</v>
      </c>
      <c r="B11" s="1122">
        <v>1</v>
      </c>
      <c r="C11" s="1124">
        <v>4</v>
      </c>
      <c r="D11" s="1118"/>
      <c r="E11" s="1118" t="s">
        <v>2190</v>
      </c>
      <c r="F11" s="1156">
        <v>1300000</v>
      </c>
      <c r="G11" s="1156">
        <v>0</v>
      </c>
      <c r="H11" s="1156">
        <v>0</v>
      </c>
      <c r="I11" s="1156">
        <v>1300000</v>
      </c>
      <c r="J11" s="1118" t="s">
        <v>57</v>
      </c>
      <c r="K11" s="1302">
        <v>61</v>
      </c>
    </row>
    <row r="12" spans="1:14" ht="49.5" customHeight="1">
      <c r="A12" s="1122">
        <v>8</v>
      </c>
      <c r="B12" s="1122">
        <v>1</v>
      </c>
      <c r="C12" s="1124">
        <v>5</v>
      </c>
      <c r="D12" s="1118"/>
      <c r="E12" s="1118" t="s">
        <v>2191</v>
      </c>
      <c r="F12" s="1156">
        <v>10906500</v>
      </c>
      <c r="G12" s="1156">
        <v>10906500</v>
      </c>
      <c r="H12" s="1156">
        <v>0</v>
      </c>
      <c r="I12" s="1156">
        <v>0</v>
      </c>
      <c r="J12" s="1134" t="s">
        <v>2230</v>
      </c>
      <c r="K12" s="1302">
        <v>67</v>
      </c>
    </row>
    <row r="13" spans="1:14" ht="48.75" customHeight="1">
      <c r="A13" s="1122">
        <v>9</v>
      </c>
      <c r="B13" s="1122">
        <v>1</v>
      </c>
      <c r="C13" s="1124">
        <v>1</v>
      </c>
      <c r="D13" s="1129"/>
      <c r="E13" s="1118" t="s">
        <v>2192</v>
      </c>
      <c r="F13" s="1156">
        <v>454000</v>
      </c>
      <c r="G13" s="1156">
        <v>454000</v>
      </c>
      <c r="H13" s="1156">
        <v>0</v>
      </c>
      <c r="I13" s="1156">
        <v>0</v>
      </c>
      <c r="J13" s="1118" t="s">
        <v>7</v>
      </c>
      <c r="K13" s="1302">
        <v>43</v>
      </c>
    </row>
    <row r="14" spans="1:14" ht="32.25" customHeight="1">
      <c r="A14" s="1122">
        <v>10</v>
      </c>
      <c r="B14" s="1122">
        <v>1</v>
      </c>
      <c r="C14" s="1124">
        <v>2</v>
      </c>
      <c r="D14" s="1129"/>
      <c r="E14" s="1118" t="s">
        <v>2193</v>
      </c>
      <c r="F14" s="1156">
        <v>5000000</v>
      </c>
      <c r="G14" s="1156">
        <v>5000000</v>
      </c>
      <c r="H14" s="1156">
        <v>0</v>
      </c>
      <c r="I14" s="1156">
        <v>0</v>
      </c>
      <c r="J14" s="1118" t="s">
        <v>79</v>
      </c>
      <c r="K14" s="1302">
        <v>48</v>
      </c>
    </row>
    <row r="15" spans="1:14" ht="71.25" customHeight="1">
      <c r="A15" s="1122">
        <v>11</v>
      </c>
      <c r="B15" s="1122">
        <v>1</v>
      </c>
      <c r="C15" s="1124">
        <v>3</v>
      </c>
      <c r="D15" s="1118"/>
      <c r="E15" s="1118" t="s">
        <v>2238</v>
      </c>
      <c r="F15" s="1156">
        <v>10000000</v>
      </c>
      <c r="G15" s="1156">
        <v>10000000</v>
      </c>
      <c r="H15" s="1156">
        <v>0</v>
      </c>
      <c r="I15" s="1156">
        <v>0</v>
      </c>
      <c r="J15" s="1118" t="s">
        <v>5</v>
      </c>
      <c r="K15" s="1302">
        <v>55</v>
      </c>
    </row>
    <row r="16" spans="1:14" ht="102.75" customHeight="1">
      <c r="A16" s="1122">
        <v>12</v>
      </c>
      <c r="B16" s="1122">
        <v>1</v>
      </c>
      <c r="C16" s="1124">
        <v>4</v>
      </c>
      <c r="D16" s="1118"/>
      <c r="E16" s="1118" t="s">
        <v>2194</v>
      </c>
      <c r="F16" s="1157">
        <v>10000000</v>
      </c>
      <c r="G16" s="1157">
        <v>10000000</v>
      </c>
      <c r="H16" s="1157">
        <v>0</v>
      </c>
      <c r="I16" s="1157">
        <v>0</v>
      </c>
      <c r="J16" s="1134" t="s">
        <v>2311</v>
      </c>
      <c r="K16" s="1303">
        <v>46</v>
      </c>
    </row>
    <row r="17" spans="1:11" ht="25.5" customHeight="1">
      <c r="A17" s="1122">
        <v>13</v>
      </c>
      <c r="B17" s="1122">
        <v>1</v>
      </c>
      <c r="C17" s="1124">
        <v>5</v>
      </c>
      <c r="D17" s="1118"/>
      <c r="E17" s="1118" t="s">
        <v>2195</v>
      </c>
      <c r="F17" s="1156">
        <v>2000000</v>
      </c>
      <c r="G17" s="1156">
        <v>0</v>
      </c>
      <c r="H17" s="1156">
        <v>0</v>
      </c>
      <c r="I17" s="1156">
        <v>2000000</v>
      </c>
      <c r="J17" s="1118" t="s">
        <v>80</v>
      </c>
      <c r="K17" s="1302">
        <v>35</v>
      </c>
    </row>
    <row r="18" spans="1:11" ht="67.5">
      <c r="A18" s="1122">
        <v>14</v>
      </c>
      <c r="B18" s="1122">
        <v>1</v>
      </c>
      <c r="C18" s="1124">
        <v>1</v>
      </c>
      <c r="D18" s="1129"/>
      <c r="E18" s="1136" t="s">
        <v>2196</v>
      </c>
      <c r="F18" s="1158">
        <v>5000000</v>
      </c>
      <c r="G18" s="1158">
        <v>5000000</v>
      </c>
      <c r="H18" s="1158">
        <v>0</v>
      </c>
      <c r="I18" s="1158">
        <v>0</v>
      </c>
      <c r="J18" s="1118" t="s">
        <v>2283</v>
      </c>
      <c r="K18" s="1304">
        <v>40</v>
      </c>
    </row>
    <row r="19" spans="1:11" ht="66.75" customHeight="1">
      <c r="A19" s="1122">
        <v>15</v>
      </c>
      <c r="B19" s="1122">
        <v>1</v>
      </c>
      <c r="C19" s="1124">
        <v>2</v>
      </c>
      <c r="D19" s="1118"/>
      <c r="E19" s="1118" t="s">
        <v>2197</v>
      </c>
      <c r="F19" s="1156">
        <v>17250000</v>
      </c>
      <c r="G19" s="1156">
        <v>17250000</v>
      </c>
      <c r="H19" s="1156">
        <v>0</v>
      </c>
      <c r="I19" s="1156">
        <v>0</v>
      </c>
      <c r="J19" s="1118" t="s">
        <v>2179</v>
      </c>
      <c r="K19" s="1302">
        <v>31</v>
      </c>
    </row>
    <row r="20" spans="1:11" ht="33.75">
      <c r="A20" s="1122">
        <v>16</v>
      </c>
      <c r="B20" s="1122">
        <v>1</v>
      </c>
      <c r="C20" s="1124">
        <v>3</v>
      </c>
      <c r="D20" s="1118"/>
      <c r="E20" s="1118" t="s">
        <v>2198</v>
      </c>
      <c r="F20" s="1156">
        <v>2000000</v>
      </c>
      <c r="G20" s="1156">
        <v>0</v>
      </c>
      <c r="H20" s="1156">
        <v>0</v>
      </c>
      <c r="I20" s="1156">
        <v>2000000</v>
      </c>
      <c r="J20" s="1118" t="s">
        <v>9</v>
      </c>
      <c r="K20" s="1302">
        <v>64</v>
      </c>
    </row>
    <row r="21" spans="1:11" ht="42.75" customHeight="1">
      <c r="A21" s="1122">
        <v>17</v>
      </c>
      <c r="B21" s="1122">
        <v>1</v>
      </c>
      <c r="C21" s="1124">
        <v>4</v>
      </c>
      <c r="D21" s="1118"/>
      <c r="E21" s="1118" t="s">
        <v>2199</v>
      </c>
      <c r="F21" s="1156">
        <v>10000000</v>
      </c>
      <c r="G21" s="1156">
        <v>10000000</v>
      </c>
      <c r="H21" s="1156">
        <v>0</v>
      </c>
      <c r="I21" s="1156">
        <v>0</v>
      </c>
      <c r="J21" s="1118" t="s">
        <v>2161</v>
      </c>
      <c r="K21" s="1302">
        <v>66</v>
      </c>
    </row>
    <row r="22" spans="1:11">
      <c r="A22" s="1122">
        <v>18</v>
      </c>
      <c r="B22" s="1122">
        <v>1</v>
      </c>
      <c r="C22" s="1124">
        <v>5</v>
      </c>
      <c r="D22" s="1118"/>
      <c r="E22" s="1118" t="s">
        <v>2309</v>
      </c>
      <c r="F22" s="1156">
        <v>2000000</v>
      </c>
      <c r="G22" s="1156">
        <v>2000000</v>
      </c>
      <c r="H22" s="1156">
        <v>0</v>
      </c>
      <c r="I22" s="1156">
        <v>0</v>
      </c>
      <c r="J22" s="1118" t="s">
        <v>8</v>
      </c>
      <c r="K22" s="1302">
        <v>72</v>
      </c>
    </row>
    <row r="23" spans="1:11" ht="123.75">
      <c r="A23" s="1122">
        <v>19</v>
      </c>
      <c r="B23" s="1122">
        <v>1</v>
      </c>
      <c r="C23" s="1124">
        <v>6</v>
      </c>
      <c r="D23" s="1118"/>
      <c r="E23" s="1118" t="s">
        <v>2200</v>
      </c>
      <c r="F23" s="1156">
        <v>5000000</v>
      </c>
      <c r="G23" s="1156">
        <v>0</v>
      </c>
      <c r="H23" s="1156">
        <v>0</v>
      </c>
      <c r="I23" s="1156">
        <v>5000000</v>
      </c>
      <c r="J23" s="1118" t="s">
        <v>2162</v>
      </c>
      <c r="K23" s="1302">
        <v>76</v>
      </c>
    </row>
    <row r="24" spans="1:11" ht="78.75">
      <c r="A24" s="1122">
        <v>20</v>
      </c>
      <c r="B24" s="1122">
        <v>1</v>
      </c>
      <c r="C24" s="1124">
        <v>7</v>
      </c>
      <c r="D24" s="1118"/>
      <c r="E24" s="1118" t="s">
        <v>2201</v>
      </c>
      <c r="F24" s="1156">
        <v>2000000</v>
      </c>
      <c r="G24" s="1156">
        <v>0</v>
      </c>
      <c r="H24" s="1156">
        <v>0</v>
      </c>
      <c r="I24" s="1156">
        <v>2000000</v>
      </c>
      <c r="J24" s="1118" t="s">
        <v>2163</v>
      </c>
      <c r="K24" s="1302">
        <v>77</v>
      </c>
    </row>
    <row r="25" spans="1:11" s="1170" customFormat="1" ht="56.25">
      <c r="A25" s="1165">
        <v>21</v>
      </c>
      <c r="B25" s="1165">
        <v>2</v>
      </c>
      <c r="C25" s="1166">
        <v>1</v>
      </c>
      <c r="D25" s="1167" t="s">
        <v>590</v>
      </c>
      <c r="E25" s="1168" t="s">
        <v>2202</v>
      </c>
      <c r="F25" s="1169">
        <v>27336000</v>
      </c>
      <c r="G25" s="1169">
        <v>27336000</v>
      </c>
      <c r="H25" s="1169">
        <v>0</v>
      </c>
      <c r="I25" s="1169">
        <v>0</v>
      </c>
      <c r="J25" s="1168" t="s">
        <v>2164</v>
      </c>
      <c r="K25" s="1305">
        <v>9</v>
      </c>
    </row>
    <row r="26" spans="1:11">
      <c r="A26" s="1122"/>
      <c r="B26" s="1122"/>
      <c r="C26" s="1124"/>
      <c r="D26" s="1129"/>
      <c r="E26" s="1131" t="s">
        <v>2239</v>
      </c>
      <c r="F26" s="1156"/>
      <c r="G26" s="1156"/>
      <c r="H26" s="1156"/>
      <c r="I26" s="1156"/>
      <c r="J26" s="1118"/>
      <c r="K26" s="1302"/>
    </row>
    <row r="27" spans="1:11" ht="40.5" customHeight="1">
      <c r="A27" s="1122"/>
      <c r="B27" s="1122"/>
      <c r="C27" s="1124"/>
      <c r="D27" s="1129"/>
      <c r="E27" s="1132" t="s">
        <v>2240</v>
      </c>
      <c r="F27" s="1156"/>
      <c r="G27" s="1156"/>
      <c r="H27" s="1156"/>
      <c r="I27" s="1156"/>
      <c r="J27" s="1118"/>
      <c r="K27" s="1302"/>
    </row>
    <row r="28" spans="1:11" ht="56.25" customHeight="1">
      <c r="A28" s="1122"/>
      <c r="B28" s="1122"/>
      <c r="C28" s="1124"/>
      <c r="D28" s="1129"/>
      <c r="E28" s="1132" t="s">
        <v>2241</v>
      </c>
      <c r="F28" s="1156"/>
      <c r="G28" s="1156"/>
      <c r="H28" s="1156"/>
      <c r="I28" s="1156"/>
      <c r="J28" s="1118"/>
      <c r="K28" s="1302"/>
    </row>
    <row r="29" spans="1:11" ht="32.25" customHeight="1">
      <c r="A29" s="1122"/>
      <c r="B29" s="1122"/>
      <c r="C29" s="1124"/>
      <c r="D29" s="1129"/>
      <c r="E29" s="1132" t="s">
        <v>2242</v>
      </c>
      <c r="F29" s="1156"/>
      <c r="G29" s="1156"/>
      <c r="H29" s="1156"/>
      <c r="I29" s="1156"/>
      <c r="J29" s="1118"/>
      <c r="K29" s="1302"/>
    </row>
    <row r="30" spans="1:11" ht="22.5" customHeight="1">
      <c r="A30" s="1122"/>
      <c r="B30" s="1122"/>
      <c r="C30" s="1124"/>
      <c r="D30" s="1129"/>
      <c r="E30" s="1132" t="s">
        <v>2243</v>
      </c>
      <c r="F30" s="1156"/>
      <c r="G30" s="1156"/>
      <c r="H30" s="1156"/>
      <c r="I30" s="1156"/>
      <c r="J30" s="1118"/>
      <c r="K30" s="1302"/>
    </row>
    <row r="31" spans="1:11" ht="42.75" customHeight="1">
      <c r="A31" s="1122"/>
      <c r="B31" s="1122"/>
      <c r="C31" s="1124"/>
      <c r="D31" s="1129"/>
      <c r="E31" s="1132" t="s">
        <v>2244</v>
      </c>
      <c r="F31" s="1156"/>
      <c r="G31" s="1156"/>
      <c r="H31" s="1156"/>
      <c r="I31" s="1156"/>
      <c r="J31" s="1118"/>
      <c r="K31" s="1302"/>
    </row>
    <row r="32" spans="1:11" ht="30" customHeight="1">
      <c r="A32" s="1122"/>
      <c r="B32" s="1122"/>
      <c r="C32" s="1124"/>
      <c r="D32" s="1129"/>
      <c r="E32" s="1132" t="s">
        <v>2245</v>
      </c>
      <c r="F32" s="1156"/>
      <c r="G32" s="1156"/>
      <c r="H32" s="1156"/>
      <c r="I32" s="1156"/>
      <c r="J32" s="1118"/>
      <c r="K32" s="1302"/>
    </row>
    <row r="33" spans="1:11" ht="67.5" customHeight="1">
      <c r="A33" s="1122"/>
      <c r="B33" s="1122"/>
      <c r="C33" s="1124"/>
      <c r="D33" s="1129"/>
      <c r="E33" s="1132" t="s">
        <v>2246</v>
      </c>
      <c r="F33" s="1156"/>
      <c r="G33" s="1156"/>
      <c r="H33" s="1156"/>
      <c r="I33" s="1156"/>
      <c r="J33" s="1118"/>
      <c r="K33" s="1302"/>
    </row>
    <row r="34" spans="1:11" ht="42" customHeight="1">
      <c r="A34" s="1122"/>
      <c r="B34" s="1122"/>
      <c r="C34" s="1124"/>
      <c r="D34" s="1129"/>
      <c r="E34" s="1132" t="s">
        <v>2282</v>
      </c>
      <c r="F34" s="1156"/>
      <c r="G34" s="1156"/>
      <c r="H34" s="1156"/>
      <c r="I34" s="1156"/>
      <c r="J34" s="1118"/>
      <c r="K34" s="1302"/>
    </row>
    <row r="35" spans="1:11">
      <c r="A35" s="1122"/>
      <c r="B35" s="1122"/>
      <c r="C35" s="1124"/>
      <c r="D35" s="1129"/>
      <c r="E35" s="1131" t="s">
        <v>2247</v>
      </c>
      <c r="F35" s="1156"/>
      <c r="G35" s="1156"/>
      <c r="H35" s="1156"/>
      <c r="I35" s="1156"/>
      <c r="J35" s="1118"/>
      <c r="K35" s="1302"/>
    </row>
    <row r="36" spans="1:11" ht="157.5">
      <c r="A36" s="1122"/>
      <c r="B36" s="1122"/>
      <c r="C36" s="1124"/>
      <c r="D36" s="1129"/>
      <c r="E36" s="1132" t="s">
        <v>2248</v>
      </c>
      <c r="F36" s="1156"/>
      <c r="G36" s="1156"/>
      <c r="H36" s="1156"/>
      <c r="I36" s="1156"/>
      <c r="J36" s="1118"/>
      <c r="K36" s="1302"/>
    </row>
    <row r="37" spans="1:11" ht="164.25" customHeight="1">
      <c r="A37" s="1122"/>
      <c r="B37" s="1122"/>
      <c r="C37" s="1124"/>
      <c r="D37" s="1129"/>
      <c r="E37" s="1132" t="s">
        <v>2249</v>
      </c>
      <c r="F37" s="1156"/>
      <c r="G37" s="1156"/>
      <c r="H37" s="1156"/>
      <c r="I37" s="1156"/>
      <c r="J37" s="1118"/>
      <c r="K37" s="1302"/>
    </row>
    <row r="38" spans="1:11" ht="382.5" customHeight="1">
      <c r="A38" s="1122"/>
      <c r="B38" s="1122"/>
      <c r="C38" s="1124"/>
      <c r="D38" s="1129"/>
      <c r="E38" s="1132" t="s">
        <v>2250</v>
      </c>
      <c r="F38" s="1156"/>
      <c r="G38" s="1156"/>
      <c r="H38" s="1156"/>
      <c r="I38" s="1156"/>
      <c r="J38" s="1118"/>
      <c r="K38" s="1302"/>
    </row>
    <row r="39" spans="1:11" ht="210.75" customHeight="1">
      <c r="A39" s="1122"/>
      <c r="B39" s="1122"/>
      <c r="C39" s="1124"/>
      <c r="D39" s="1129"/>
      <c r="E39" s="1132" t="s">
        <v>2252</v>
      </c>
      <c r="F39" s="1156"/>
      <c r="G39" s="1156"/>
      <c r="H39" s="1156"/>
      <c r="I39" s="1156"/>
      <c r="J39" s="1118"/>
      <c r="K39" s="1302"/>
    </row>
    <row r="40" spans="1:11">
      <c r="A40" s="1122"/>
      <c r="B40" s="1122"/>
      <c r="C40" s="1124"/>
      <c r="D40" s="1129"/>
      <c r="E40" s="1131" t="s">
        <v>2251</v>
      </c>
      <c r="F40" s="1156"/>
      <c r="G40" s="1156"/>
      <c r="H40" s="1156"/>
      <c r="I40" s="1156"/>
      <c r="J40" s="1118"/>
      <c r="K40" s="1302"/>
    </row>
    <row r="41" spans="1:11" ht="141" customHeight="1">
      <c r="A41" s="1122"/>
      <c r="B41" s="1122"/>
      <c r="C41" s="1124"/>
      <c r="D41" s="1129"/>
      <c r="E41" s="1132" t="s">
        <v>2253</v>
      </c>
      <c r="F41" s="1156"/>
      <c r="G41" s="1156"/>
      <c r="H41" s="1156"/>
      <c r="I41" s="1156"/>
      <c r="J41" s="1118"/>
      <c r="K41" s="1302"/>
    </row>
    <row r="42" spans="1:11" ht="96.75" customHeight="1">
      <c r="A42" s="1122"/>
      <c r="B42" s="1122"/>
      <c r="C42" s="1124"/>
      <c r="D42" s="1129"/>
      <c r="E42" s="1132" t="s">
        <v>2254</v>
      </c>
      <c r="F42" s="1156"/>
      <c r="G42" s="1156"/>
      <c r="H42" s="1156"/>
      <c r="I42" s="1156"/>
      <c r="J42" s="1118"/>
      <c r="K42" s="1302"/>
    </row>
    <row r="43" spans="1:11" ht="97.5" customHeight="1">
      <c r="A43" s="1122"/>
      <c r="B43" s="1122"/>
      <c r="C43" s="1124"/>
      <c r="D43" s="1129"/>
      <c r="E43" s="1132" t="s">
        <v>2255</v>
      </c>
      <c r="F43" s="1156"/>
      <c r="G43" s="1156"/>
      <c r="H43" s="1156"/>
      <c r="I43" s="1156"/>
      <c r="J43" s="1118"/>
      <c r="K43" s="1302"/>
    </row>
    <row r="44" spans="1:11" ht="81" customHeight="1">
      <c r="A44" s="1122">
        <v>22</v>
      </c>
      <c r="B44" s="1122">
        <v>2</v>
      </c>
      <c r="C44" s="1124">
        <v>2</v>
      </c>
      <c r="D44" s="1129"/>
      <c r="E44" s="1118" t="s">
        <v>2203</v>
      </c>
      <c r="F44" s="1156">
        <v>3750000</v>
      </c>
      <c r="G44" s="1156">
        <v>3750000</v>
      </c>
      <c r="H44" s="1156">
        <v>0</v>
      </c>
      <c r="I44" s="1156">
        <v>0</v>
      </c>
      <c r="J44" s="1118" t="s">
        <v>8</v>
      </c>
      <c r="K44" s="1302">
        <v>32</v>
      </c>
    </row>
    <row r="45" spans="1:11" ht="78.75">
      <c r="A45" s="1122">
        <v>23</v>
      </c>
      <c r="B45" s="1122">
        <v>2</v>
      </c>
      <c r="C45" s="1124">
        <v>3</v>
      </c>
      <c r="D45" s="1118"/>
      <c r="E45" s="1118" t="s">
        <v>2204</v>
      </c>
      <c r="F45" s="1156">
        <v>2500000</v>
      </c>
      <c r="G45" s="1156">
        <v>2500000</v>
      </c>
      <c r="H45" s="1156">
        <v>0</v>
      </c>
      <c r="I45" s="1156">
        <v>0</v>
      </c>
      <c r="J45" s="1135" t="s">
        <v>2312</v>
      </c>
      <c r="K45" s="1302">
        <v>49</v>
      </c>
    </row>
    <row r="46" spans="1:11" ht="191.25">
      <c r="A46" s="1122">
        <v>24</v>
      </c>
      <c r="B46" s="1122">
        <v>2</v>
      </c>
      <c r="C46" s="1124">
        <v>4</v>
      </c>
      <c r="D46" s="1118"/>
      <c r="E46" s="1118" t="s">
        <v>2205</v>
      </c>
      <c r="F46" s="1156">
        <v>5000000</v>
      </c>
      <c r="G46" s="1156">
        <v>5000000</v>
      </c>
      <c r="H46" s="1156">
        <v>0</v>
      </c>
      <c r="I46" s="1156">
        <v>0</v>
      </c>
      <c r="J46" s="1118" t="s">
        <v>2165</v>
      </c>
      <c r="K46" s="1302">
        <v>44</v>
      </c>
    </row>
    <row r="47" spans="1:11" ht="180">
      <c r="A47" s="1122">
        <v>25</v>
      </c>
      <c r="B47" s="1122">
        <v>2</v>
      </c>
      <c r="C47" s="1124">
        <v>5</v>
      </c>
      <c r="D47" s="1118"/>
      <c r="E47" s="1118" t="s">
        <v>2206</v>
      </c>
      <c r="F47" s="1156">
        <v>10000000</v>
      </c>
      <c r="G47" s="1156">
        <v>10000000</v>
      </c>
      <c r="H47" s="1156">
        <v>0</v>
      </c>
      <c r="I47" s="1156">
        <v>0</v>
      </c>
      <c r="J47" s="1118" t="s">
        <v>2166</v>
      </c>
      <c r="K47" s="1302">
        <v>45</v>
      </c>
    </row>
    <row r="48" spans="1:11" ht="180">
      <c r="A48" s="1122">
        <v>26</v>
      </c>
      <c r="B48" s="1122">
        <v>2</v>
      </c>
      <c r="C48" s="1124">
        <v>6</v>
      </c>
      <c r="E48" s="1118" t="s">
        <v>2256</v>
      </c>
      <c r="F48" s="1156">
        <v>4000000</v>
      </c>
      <c r="G48" s="1156">
        <v>4000000</v>
      </c>
      <c r="H48" s="1156">
        <v>0</v>
      </c>
      <c r="I48" s="1156">
        <v>0</v>
      </c>
      <c r="J48" s="1118" t="s">
        <v>2167</v>
      </c>
      <c r="K48" s="1302">
        <v>70</v>
      </c>
    </row>
    <row r="49" spans="1:11" ht="214.5" customHeight="1">
      <c r="A49" s="1122">
        <v>27</v>
      </c>
      <c r="B49" s="1122">
        <v>2</v>
      </c>
      <c r="C49" s="1124">
        <v>1</v>
      </c>
      <c r="D49" s="1129"/>
      <c r="E49" s="1118" t="s">
        <v>2257</v>
      </c>
      <c r="F49" s="1156">
        <v>350000</v>
      </c>
      <c r="G49" s="1156">
        <v>0</v>
      </c>
      <c r="H49" s="1156">
        <v>0</v>
      </c>
      <c r="I49" s="1156">
        <v>350000</v>
      </c>
      <c r="J49" s="1118" t="s">
        <v>10</v>
      </c>
      <c r="K49" s="1302">
        <v>13</v>
      </c>
    </row>
    <row r="50" spans="1:11" ht="90.75" customHeight="1">
      <c r="A50" s="1122">
        <v>28</v>
      </c>
      <c r="B50" s="1122">
        <v>2</v>
      </c>
      <c r="C50" s="1124">
        <v>2</v>
      </c>
      <c r="D50" s="1118"/>
      <c r="E50" s="1118" t="s">
        <v>2258</v>
      </c>
      <c r="F50" s="1156">
        <v>5526500</v>
      </c>
      <c r="G50" s="1156">
        <v>0</v>
      </c>
      <c r="H50" s="1156">
        <v>0</v>
      </c>
      <c r="I50" s="1156">
        <v>5526500</v>
      </c>
      <c r="J50" s="1118" t="s">
        <v>2168</v>
      </c>
      <c r="K50" s="1302">
        <v>57</v>
      </c>
    </row>
    <row r="51" spans="1:11" ht="180">
      <c r="A51" s="1122">
        <v>29</v>
      </c>
      <c r="B51" s="1122">
        <v>2</v>
      </c>
      <c r="C51" s="1124">
        <v>3</v>
      </c>
      <c r="D51" s="1118"/>
      <c r="E51" s="1118" t="s">
        <v>2259</v>
      </c>
      <c r="F51" s="1156">
        <v>12030400</v>
      </c>
      <c r="G51" s="1156">
        <v>0</v>
      </c>
      <c r="H51" s="1156">
        <v>0</v>
      </c>
      <c r="I51" s="1156">
        <v>12030400</v>
      </c>
      <c r="J51" s="1118" t="s">
        <v>2169</v>
      </c>
      <c r="K51" s="1302">
        <v>58</v>
      </c>
    </row>
    <row r="52" spans="1:11" ht="240.75" customHeight="1">
      <c r="A52" s="1122">
        <v>30</v>
      </c>
      <c r="B52" s="1122">
        <v>2</v>
      </c>
      <c r="C52" s="1124">
        <v>4</v>
      </c>
      <c r="D52" s="1118"/>
      <c r="E52" s="1118" t="s">
        <v>2207</v>
      </c>
      <c r="F52" s="1156">
        <v>10000000</v>
      </c>
      <c r="G52" s="1156">
        <v>10000000</v>
      </c>
      <c r="H52" s="1156">
        <v>0</v>
      </c>
      <c r="I52" s="1156">
        <v>0</v>
      </c>
      <c r="J52" s="1118" t="s">
        <v>2180</v>
      </c>
      <c r="K52" s="1302">
        <v>59</v>
      </c>
    </row>
    <row r="53" spans="1:11" ht="43.5" customHeight="1">
      <c r="A53" s="1122">
        <v>31</v>
      </c>
      <c r="B53" s="1122">
        <v>2</v>
      </c>
      <c r="C53" s="1124">
        <v>5</v>
      </c>
      <c r="D53" s="1118"/>
      <c r="E53" s="1118" t="s">
        <v>2208</v>
      </c>
      <c r="F53" s="1156">
        <v>15950000</v>
      </c>
      <c r="G53" s="1156">
        <v>0</v>
      </c>
      <c r="H53" s="1156">
        <v>0</v>
      </c>
      <c r="I53" s="1156">
        <v>15950000</v>
      </c>
      <c r="J53" s="1118" t="s">
        <v>0</v>
      </c>
      <c r="K53" s="1302">
        <v>63</v>
      </c>
    </row>
    <row r="54" spans="1:11" ht="220.5" customHeight="1">
      <c r="A54" s="1122">
        <v>32</v>
      </c>
      <c r="B54" s="1122">
        <v>2</v>
      </c>
      <c r="C54" s="1122">
        <v>6</v>
      </c>
      <c r="D54" s="1129"/>
      <c r="E54" s="1118" t="s">
        <v>2260</v>
      </c>
      <c r="F54" s="1156">
        <v>3000000</v>
      </c>
      <c r="G54" s="1156">
        <v>0</v>
      </c>
      <c r="H54" s="1156">
        <v>0</v>
      </c>
      <c r="I54" s="1156">
        <v>3000000</v>
      </c>
      <c r="J54" s="1118" t="s">
        <v>2170</v>
      </c>
      <c r="K54" s="1302">
        <v>71</v>
      </c>
    </row>
    <row r="55" spans="1:11" ht="60.75" customHeight="1">
      <c r="A55" s="1122">
        <v>33</v>
      </c>
      <c r="B55" s="1122">
        <v>2</v>
      </c>
      <c r="C55" s="1124">
        <v>1</v>
      </c>
      <c r="D55" s="1129"/>
      <c r="E55" s="1126" t="s">
        <v>2209</v>
      </c>
      <c r="F55" s="1156">
        <v>950000</v>
      </c>
      <c r="G55" s="1156">
        <v>950000</v>
      </c>
      <c r="H55" s="1156">
        <v>0</v>
      </c>
      <c r="I55" s="1156">
        <v>0</v>
      </c>
      <c r="J55" s="1118" t="s">
        <v>2181</v>
      </c>
      <c r="K55" s="1302">
        <v>47</v>
      </c>
    </row>
    <row r="56" spans="1:11" ht="74.25" customHeight="1">
      <c r="A56" s="1122">
        <v>34</v>
      </c>
      <c r="B56" s="1122">
        <v>2</v>
      </c>
      <c r="C56" s="1124">
        <v>2</v>
      </c>
      <c r="D56" s="1129"/>
      <c r="E56" s="1118" t="s">
        <v>2210</v>
      </c>
      <c r="F56" s="1156">
        <v>11700000</v>
      </c>
      <c r="G56" s="1156">
        <v>0</v>
      </c>
      <c r="H56" s="1156">
        <v>0</v>
      </c>
      <c r="I56" s="1156">
        <v>11700000</v>
      </c>
      <c r="J56" s="1118" t="s">
        <v>2174</v>
      </c>
      <c r="K56" s="1302">
        <v>69</v>
      </c>
    </row>
    <row r="57" spans="1:11" ht="66" customHeight="1">
      <c r="A57" s="1122">
        <v>35</v>
      </c>
      <c r="B57" s="1122">
        <v>2</v>
      </c>
      <c r="C57" s="1124">
        <v>3</v>
      </c>
      <c r="D57" s="1118"/>
      <c r="E57" s="1118" t="s">
        <v>2211</v>
      </c>
      <c r="F57" s="1156">
        <v>1880000</v>
      </c>
      <c r="G57" s="1156">
        <v>1880000</v>
      </c>
      <c r="H57" s="1156">
        <v>0</v>
      </c>
      <c r="I57" s="1156">
        <v>0</v>
      </c>
      <c r="J57" s="1118" t="s">
        <v>2182</v>
      </c>
      <c r="K57" s="1302">
        <v>73</v>
      </c>
    </row>
    <row r="58" spans="1:11" s="1170" customFormat="1" ht="59.25" customHeight="1">
      <c r="A58" s="1165">
        <v>36</v>
      </c>
      <c r="B58" s="1165">
        <v>3</v>
      </c>
      <c r="C58" s="1166">
        <v>1</v>
      </c>
      <c r="D58" s="1167" t="s">
        <v>592</v>
      </c>
      <c r="E58" s="1168" t="s">
        <v>2212</v>
      </c>
      <c r="F58" s="1169">
        <v>2000000</v>
      </c>
      <c r="G58" s="1169">
        <v>0</v>
      </c>
      <c r="H58" s="1169">
        <v>0</v>
      </c>
      <c r="I58" s="1169">
        <v>2000000</v>
      </c>
      <c r="J58" s="1168" t="s">
        <v>11</v>
      </c>
      <c r="K58" s="1305">
        <v>17</v>
      </c>
    </row>
    <row r="59" spans="1:11" ht="30.75" customHeight="1">
      <c r="A59" s="1122"/>
      <c r="B59" s="1122"/>
      <c r="C59" s="1124"/>
      <c r="D59" s="1124"/>
      <c r="E59" s="1132" t="s">
        <v>72</v>
      </c>
      <c r="F59" s="1156"/>
      <c r="G59" s="1156"/>
      <c r="H59" s="1156"/>
      <c r="I59" s="1156"/>
      <c r="J59" s="1118"/>
      <c r="K59" s="1302"/>
    </row>
    <row r="60" spans="1:11" ht="40.5" customHeight="1">
      <c r="A60" s="1122"/>
      <c r="B60" s="1122"/>
      <c r="C60" s="1124"/>
      <c r="D60" s="1124"/>
      <c r="E60" s="1132" t="s">
        <v>73</v>
      </c>
      <c r="F60" s="1156"/>
      <c r="G60" s="1156"/>
      <c r="H60" s="1156"/>
      <c r="I60" s="1156"/>
      <c r="J60" s="1118"/>
      <c r="K60" s="1302"/>
    </row>
    <row r="61" spans="1:11" ht="27" customHeight="1">
      <c r="A61" s="1122"/>
      <c r="B61" s="1122"/>
      <c r="C61" s="1124"/>
      <c r="D61" s="1124"/>
      <c r="E61" s="1132" t="s">
        <v>74</v>
      </c>
      <c r="F61" s="1156"/>
      <c r="G61" s="1156"/>
      <c r="H61" s="1156"/>
      <c r="I61" s="1156"/>
      <c r="J61" s="1118"/>
      <c r="K61" s="1302"/>
    </row>
    <row r="62" spans="1:11" ht="30.75" customHeight="1">
      <c r="A62" s="1122"/>
      <c r="B62" s="1122"/>
      <c r="C62" s="1124"/>
      <c r="D62" s="1124"/>
      <c r="E62" s="1132" t="s">
        <v>75</v>
      </c>
      <c r="F62" s="1156"/>
      <c r="G62" s="1156"/>
      <c r="H62" s="1156"/>
      <c r="I62" s="1156"/>
      <c r="J62" s="1118"/>
      <c r="K62" s="1302"/>
    </row>
    <row r="63" spans="1:11" ht="180">
      <c r="A63" s="1122">
        <v>37</v>
      </c>
      <c r="B63" s="1122">
        <v>3</v>
      </c>
      <c r="C63" s="1124">
        <v>2</v>
      </c>
      <c r="D63" s="1129"/>
      <c r="E63" s="1118" t="s">
        <v>2213</v>
      </c>
      <c r="F63" s="1156">
        <v>10000000</v>
      </c>
      <c r="G63" s="1156">
        <v>0</v>
      </c>
      <c r="H63" s="1156">
        <v>0</v>
      </c>
      <c r="I63" s="1156">
        <v>10000000</v>
      </c>
      <c r="J63" s="1134" t="s">
        <v>2231</v>
      </c>
      <c r="K63" s="1302">
        <v>36</v>
      </c>
    </row>
    <row r="64" spans="1:11" ht="52.5" customHeight="1">
      <c r="A64" s="1122">
        <v>38</v>
      </c>
      <c r="B64" s="1122">
        <v>3</v>
      </c>
      <c r="C64" s="1124">
        <v>3</v>
      </c>
      <c r="D64" s="1119"/>
      <c r="E64" s="1118" t="s">
        <v>2214</v>
      </c>
      <c r="F64" s="1157">
        <v>2500000</v>
      </c>
      <c r="G64" s="1156">
        <v>0</v>
      </c>
      <c r="H64" s="1156">
        <v>0</v>
      </c>
      <c r="I64" s="1156">
        <v>2500000</v>
      </c>
      <c r="J64" s="1118" t="s">
        <v>2171</v>
      </c>
      <c r="K64" s="1303">
        <v>51</v>
      </c>
    </row>
    <row r="65" spans="1:11" ht="15.75" customHeight="1">
      <c r="A65" s="1122">
        <v>39</v>
      </c>
      <c r="B65" s="1122">
        <v>3</v>
      </c>
      <c r="C65" s="1124">
        <v>4</v>
      </c>
      <c r="D65" s="1118"/>
      <c r="E65" s="1118" t="s">
        <v>2215</v>
      </c>
      <c r="F65" s="1156">
        <v>1500000</v>
      </c>
      <c r="G65" s="1156">
        <v>0</v>
      </c>
      <c r="H65" s="1156">
        <v>0</v>
      </c>
      <c r="I65" s="1156">
        <v>1500000</v>
      </c>
      <c r="J65" s="1118" t="s">
        <v>76</v>
      </c>
      <c r="K65" s="1302">
        <v>52</v>
      </c>
    </row>
    <row r="66" spans="1:11" ht="135">
      <c r="A66" s="1122">
        <v>40</v>
      </c>
      <c r="B66" s="1122">
        <v>3</v>
      </c>
      <c r="C66" s="1124">
        <v>5</v>
      </c>
      <c r="D66" s="1118"/>
      <c r="E66" s="1118" t="s">
        <v>2216</v>
      </c>
      <c r="F66" s="1156">
        <v>5400000</v>
      </c>
      <c r="G66" s="1156">
        <v>0</v>
      </c>
      <c r="H66" s="1156">
        <v>0</v>
      </c>
      <c r="I66" s="1156">
        <v>5400000</v>
      </c>
      <c r="J66" s="1118" t="s">
        <v>76</v>
      </c>
      <c r="K66" s="1302">
        <v>53</v>
      </c>
    </row>
    <row r="67" spans="1:11" ht="28.5" customHeight="1">
      <c r="A67" s="1122">
        <v>41</v>
      </c>
      <c r="B67" s="1122">
        <v>3</v>
      </c>
      <c r="C67" s="1124">
        <v>6</v>
      </c>
      <c r="D67" s="1118"/>
      <c r="E67" s="1118" t="s">
        <v>2217</v>
      </c>
      <c r="F67" s="1156">
        <v>4000000</v>
      </c>
      <c r="G67" s="1156">
        <v>4000000</v>
      </c>
      <c r="H67" s="1156">
        <v>0</v>
      </c>
      <c r="I67" s="1156">
        <v>0</v>
      </c>
      <c r="J67" s="1118" t="s">
        <v>1</v>
      </c>
      <c r="K67" s="1302">
        <v>54</v>
      </c>
    </row>
    <row r="68" spans="1:11" ht="33.75">
      <c r="A68" s="1122">
        <v>42</v>
      </c>
      <c r="B68" s="1122">
        <v>3</v>
      </c>
      <c r="C68" s="1124">
        <v>1</v>
      </c>
      <c r="D68" s="1129"/>
      <c r="E68" s="1118" t="s">
        <v>2218</v>
      </c>
      <c r="F68" s="1156">
        <v>4000000</v>
      </c>
      <c r="G68" s="1156">
        <v>4000000</v>
      </c>
      <c r="H68" s="1156">
        <v>0</v>
      </c>
      <c r="I68" s="1156">
        <v>0</v>
      </c>
      <c r="J68" s="1118" t="s">
        <v>2321</v>
      </c>
      <c r="K68" s="1302">
        <v>18</v>
      </c>
    </row>
    <row r="69" spans="1:11" ht="27.75" customHeight="1">
      <c r="A69" s="1122"/>
      <c r="B69" s="1122"/>
      <c r="C69" s="1124"/>
      <c r="D69" s="1129"/>
      <c r="E69" s="1127" t="s">
        <v>2261</v>
      </c>
      <c r="F69" s="1156"/>
      <c r="G69" s="1156"/>
      <c r="H69" s="1156"/>
      <c r="I69" s="1156"/>
      <c r="J69" s="1118"/>
      <c r="K69" s="1302"/>
    </row>
    <row r="70" spans="1:11" ht="112.5">
      <c r="A70" s="1122"/>
      <c r="B70" s="1122"/>
      <c r="C70" s="1124"/>
      <c r="D70" s="1129"/>
      <c r="E70" s="1131" t="s">
        <v>2262</v>
      </c>
      <c r="F70" s="1156"/>
      <c r="G70" s="1156"/>
      <c r="H70" s="1156"/>
      <c r="I70" s="1156"/>
      <c r="J70" s="1118"/>
      <c r="K70" s="1302"/>
    </row>
    <row r="71" spans="1:11" ht="78.75" customHeight="1">
      <c r="A71" s="1122">
        <v>43</v>
      </c>
      <c r="B71" s="1122">
        <v>3</v>
      </c>
      <c r="C71" s="1124">
        <v>2</v>
      </c>
      <c r="D71" s="1118"/>
      <c r="E71" s="1118" t="s">
        <v>2219</v>
      </c>
      <c r="F71" s="1156">
        <v>1500000</v>
      </c>
      <c r="G71" s="1156">
        <v>1500000</v>
      </c>
      <c r="H71" s="1156">
        <v>0</v>
      </c>
      <c r="I71" s="1156">
        <v>0</v>
      </c>
      <c r="J71" s="1118" t="s">
        <v>2</v>
      </c>
      <c r="K71" s="1302">
        <v>33</v>
      </c>
    </row>
    <row r="72" spans="1:11" ht="67.5">
      <c r="A72" s="1122">
        <v>44</v>
      </c>
      <c r="B72" s="1122">
        <v>3</v>
      </c>
      <c r="C72" s="1124">
        <v>3</v>
      </c>
      <c r="D72" s="1118"/>
      <c r="E72" s="1118" t="s">
        <v>2263</v>
      </c>
      <c r="F72" s="1156">
        <v>3600000</v>
      </c>
      <c r="G72" s="1156">
        <v>0</v>
      </c>
      <c r="H72" s="1156">
        <v>0</v>
      </c>
      <c r="I72" s="1156">
        <v>3600000</v>
      </c>
      <c r="J72" s="1118" t="s">
        <v>3</v>
      </c>
      <c r="K72" s="1302">
        <v>24</v>
      </c>
    </row>
    <row r="73" spans="1:11" ht="51" customHeight="1">
      <c r="A73" s="1122">
        <v>45</v>
      </c>
      <c r="B73" s="1122">
        <v>3</v>
      </c>
      <c r="C73" s="1124">
        <v>4</v>
      </c>
      <c r="D73" s="1118"/>
      <c r="E73" s="1118" t="s">
        <v>2220</v>
      </c>
      <c r="F73" s="1157">
        <v>4000000</v>
      </c>
      <c r="G73" s="1156">
        <v>4000000</v>
      </c>
      <c r="H73" s="1156">
        <v>0</v>
      </c>
      <c r="I73" s="1156">
        <v>0</v>
      </c>
      <c r="J73" s="1262" t="s">
        <v>2183</v>
      </c>
      <c r="K73" s="1306">
        <v>39</v>
      </c>
    </row>
    <row r="74" spans="1:11" ht="33.75">
      <c r="A74" s="1122"/>
      <c r="B74" s="1122"/>
      <c r="C74" s="1124"/>
      <c r="D74" s="1118"/>
      <c r="E74" s="1131" t="s">
        <v>2264</v>
      </c>
      <c r="F74" s="1156"/>
      <c r="G74" s="1159"/>
      <c r="H74" s="1159"/>
      <c r="I74" s="1159"/>
      <c r="J74" s="1263"/>
      <c r="K74" s="1307"/>
    </row>
    <row r="75" spans="1:11" ht="30" customHeight="1">
      <c r="A75" s="1122"/>
      <c r="B75" s="1122"/>
      <c r="C75" s="1124"/>
      <c r="D75" s="1118"/>
      <c r="E75" s="1131" t="s">
        <v>2265</v>
      </c>
      <c r="F75" s="1156"/>
      <c r="G75" s="1159"/>
      <c r="H75" s="1159"/>
      <c r="I75" s="1159"/>
      <c r="J75" s="1263"/>
      <c r="K75" s="1307"/>
    </row>
    <row r="76" spans="1:11" ht="30.75" customHeight="1">
      <c r="A76" s="1122"/>
      <c r="B76" s="1122"/>
      <c r="C76" s="1124"/>
      <c r="D76" s="1118"/>
      <c r="E76" s="1131" t="s">
        <v>2266</v>
      </c>
      <c r="F76" s="1156"/>
      <c r="G76" s="1160"/>
      <c r="H76" s="1160"/>
      <c r="I76" s="1160"/>
      <c r="J76" s="1264"/>
      <c r="K76" s="1308"/>
    </row>
    <row r="77" spans="1:11" ht="45">
      <c r="A77" s="1122">
        <v>46</v>
      </c>
      <c r="B77" s="1122">
        <v>3</v>
      </c>
      <c r="C77" s="1124">
        <v>5</v>
      </c>
      <c r="D77" s="1118"/>
      <c r="E77" s="1118" t="s">
        <v>2267</v>
      </c>
      <c r="F77" s="1156">
        <v>10000000</v>
      </c>
      <c r="G77" s="1156">
        <v>10000000</v>
      </c>
      <c r="H77" s="1156">
        <v>0</v>
      </c>
      <c r="I77" s="1156">
        <v>0</v>
      </c>
      <c r="J77" s="1118" t="s">
        <v>2172</v>
      </c>
      <c r="K77" s="1302">
        <v>41</v>
      </c>
    </row>
    <row r="78" spans="1:11" ht="30" customHeight="1">
      <c r="A78" s="1122">
        <v>47</v>
      </c>
      <c r="B78" s="1122">
        <v>3</v>
      </c>
      <c r="C78" s="1124">
        <v>6</v>
      </c>
      <c r="D78" s="1118"/>
      <c r="E78" s="1118" t="s">
        <v>2221</v>
      </c>
      <c r="F78" s="1156">
        <v>20000000</v>
      </c>
      <c r="G78" s="1156">
        <v>20000000</v>
      </c>
      <c r="H78" s="1156">
        <v>0</v>
      </c>
      <c r="I78" s="1156">
        <v>0</v>
      </c>
      <c r="J78" s="1118" t="s">
        <v>12</v>
      </c>
      <c r="K78" s="1302">
        <v>1</v>
      </c>
    </row>
    <row r="79" spans="1:11" ht="145.5" customHeight="1">
      <c r="A79" s="1122"/>
      <c r="B79" s="1122"/>
      <c r="C79" s="1124"/>
      <c r="D79" s="1118"/>
      <c r="E79" s="1131" t="s">
        <v>2268</v>
      </c>
      <c r="F79" s="1156"/>
      <c r="G79" s="1156"/>
      <c r="H79" s="1156"/>
      <c r="I79" s="1156"/>
      <c r="J79" s="1118"/>
      <c r="K79" s="1302"/>
    </row>
    <row r="80" spans="1:11" ht="112.5">
      <c r="A80" s="1122"/>
      <c r="B80" s="1122"/>
      <c r="C80" s="1124"/>
      <c r="D80" s="1118"/>
      <c r="E80" s="1131" t="s">
        <v>2269</v>
      </c>
      <c r="F80" s="1156"/>
      <c r="G80" s="1156"/>
      <c r="H80" s="1156"/>
      <c r="I80" s="1156"/>
      <c r="J80" s="1118"/>
      <c r="K80" s="1302"/>
    </row>
    <row r="81" spans="1:11" ht="130.5" customHeight="1">
      <c r="A81" s="1122"/>
      <c r="B81" s="1122"/>
      <c r="C81" s="1124"/>
      <c r="D81" s="1118"/>
      <c r="E81" s="1131" t="s">
        <v>2270</v>
      </c>
      <c r="F81" s="1156"/>
      <c r="G81" s="1156"/>
      <c r="H81" s="1156"/>
      <c r="I81" s="1156"/>
      <c r="J81" s="1118"/>
      <c r="K81" s="1302"/>
    </row>
    <row r="82" spans="1:11" ht="33.75">
      <c r="A82" s="1122"/>
      <c r="B82" s="1122"/>
      <c r="C82" s="1124"/>
      <c r="D82" s="1118"/>
      <c r="E82" s="1131" t="s">
        <v>2175</v>
      </c>
      <c r="F82" s="1156"/>
      <c r="G82" s="1156"/>
      <c r="H82" s="1156"/>
      <c r="I82" s="1156"/>
      <c r="J82" s="1118"/>
      <c r="K82" s="1302"/>
    </row>
    <row r="83" spans="1:11" ht="408.75" customHeight="1">
      <c r="A83" s="1122"/>
      <c r="B83" s="1122"/>
      <c r="C83" s="1124"/>
      <c r="D83" s="1118"/>
      <c r="E83" s="1131" t="s">
        <v>2271</v>
      </c>
      <c r="F83" s="1156"/>
      <c r="G83" s="1156"/>
      <c r="H83" s="1156"/>
      <c r="I83" s="1156"/>
      <c r="J83" s="1118"/>
      <c r="K83" s="1302"/>
    </row>
    <row r="84" spans="1:11" ht="31.5" customHeight="1">
      <c r="A84" s="1122"/>
      <c r="B84" s="1122"/>
      <c r="C84" s="1124"/>
      <c r="D84" s="1118"/>
      <c r="E84" s="1131" t="s">
        <v>2176</v>
      </c>
      <c r="F84" s="1156"/>
      <c r="G84" s="1156"/>
      <c r="H84" s="1156"/>
      <c r="I84" s="1156"/>
      <c r="J84" s="1118"/>
      <c r="K84" s="1302"/>
    </row>
    <row r="85" spans="1:11" ht="38.25" customHeight="1">
      <c r="A85" s="1122">
        <v>48</v>
      </c>
      <c r="B85" s="1122">
        <v>3</v>
      </c>
      <c r="C85" s="1124">
        <v>7</v>
      </c>
      <c r="D85" s="1118"/>
      <c r="E85" s="1118" t="s">
        <v>2272</v>
      </c>
      <c r="F85" s="1156">
        <v>1023250</v>
      </c>
      <c r="G85" s="1156">
        <v>0</v>
      </c>
      <c r="H85" s="1156">
        <v>0</v>
      </c>
      <c r="I85" s="1156">
        <v>1023250</v>
      </c>
      <c r="J85" s="1118" t="s">
        <v>13</v>
      </c>
      <c r="K85" s="1302">
        <v>42</v>
      </c>
    </row>
    <row r="86" spans="1:11" ht="55.5" customHeight="1">
      <c r="A86" s="1122"/>
      <c r="B86" s="1122"/>
      <c r="C86" s="1124"/>
      <c r="D86" s="1118"/>
      <c r="E86" s="1127" t="s">
        <v>2273</v>
      </c>
      <c r="F86" s="1156"/>
      <c r="G86" s="1156"/>
      <c r="H86" s="1156"/>
      <c r="I86" s="1156"/>
      <c r="J86" s="1118"/>
      <c r="K86" s="1302"/>
    </row>
    <row r="87" spans="1:11" ht="33.75" customHeight="1">
      <c r="A87" s="1122"/>
      <c r="B87" s="1122"/>
      <c r="C87" s="1124"/>
      <c r="D87" s="1118"/>
      <c r="E87" s="1127" t="s">
        <v>2177</v>
      </c>
      <c r="F87" s="1156"/>
      <c r="G87" s="1156"/>
      <c r="H87" s="1156"/>
      <c r="I87" s="1156"/>
      <c r="J87" s="1118"/>
      <c r="K87" s="1302"/>
    </row>
    <row r="88" spans="1:11" ht="32.25" customHeight="1">
      <c r="A88" s="1122"/>
      <c r="B88" s="1122"/>
      <c r="C88" s="1124"/>
      <c r="D88" s="1118"/>
      <c r="E88" s="1127" t="s">
        <v>2178</v>
      </c>
      <c r="F88" s="1156"/>
      <c r="G88" s="1156"/>
      <c r="H88" s="1156"/>
      <c r="I88" s="1156"/>
      <c r="J88" s="1118"/>
      <c r="K88" s="1302"/>
    </row>
    <row r="89" spans="1:11" ht="90">
      <c r="A89" s="1122"/>
      <c r="B89" s="1122"/>
      <c r="C89" s="1124"/>
      <c r="D89" s="1118"/>
      <c r="E89" s="1127" t="s">
        <v>2274</v>
      </c>
      <c r="F89" s="1156"/>
      <c r="G89" s="1156"/>
      <c r="H89" s="1156"/>
      <c r="I89" s="1156"/>
      <c r="J89" s="1118"/>
      <c r="K89" s="1302"/>
    </row>
    <row r="90" spans="1:11" ht="32.25" customHeight="1">
      <c r="A90" s="1122">
        <v>49</v>
      </c>
      <c r="B90" s="1122">
        <v>3</v>
      </c>
      <c r="C90" s="1124">
        <v>8</v>
      </c>
      <c r="D90" s="1118"/>
      <c r="E90" s="1118" t="s">
        <v>2222</v>
      </c>
      <c r="F90" s="1156">
        <v>1000000</v>
      </c>
      <c r="G90" s="1156">
        <v>0</v>
      </c>
      <c r="H90" s="1156">
        <v>0</v>
      </c>
      <c r="I90" s="1156">
        <v>1000000</v>
      </c>
      <c r="J90" s="1118" t="s">
        <v>77</v>
      </c>
      <c r="K90" s="1302">
        <v>74</v>
      </c>
    </row>
    <row r="91" spans="1:11" ht="51" customHeight="1">
      <c r="A91" s="1122">
        <v>50</v>
      </c>
      <c r="B91" s="1122">
        <v>3</v>
      </c>
      <c r="C91" s="1124">
        <v>9</v>
      </c>
      <c r="D91" s="1118"/>
      <c r="E91" s="1118" t="s">
        <v>2223</v>
      </c>
      <c r="F91" s="1156">
        <v>550000</v>
      </c>
      <c r="G91" s="1156">
        <v>0</v>
      </c>
      <c r="H91" s="1156">
        <v>0</v>
      </c>
      <c r="I91" s="1156">
        <v>550000</v>
      </c>
      <c r="J91" s="1118" t="s">
        <v>2173</v>
      </c>
      <c r="K91" s="1302">
        <v>75</v>
      </c>
    </row>
    <row r="92" spans="1:11" s="984" customFormat="1" ht="33.75">
      <c r="A92" s="1122">
        <v>51</v>
      </c>
      <c r="B92" s="1122">
        <v>3</v>
      </c>
      <c r="C92" s="1124">
        <v>1</v>
      </c>
      <c r="D92" s="1129"/>
      <c r="E92" s="1118" t="s">
        <v>2275</v>
      </c>
      <c r="F92" s="1156">
        <v>2624000</v>
      </c>
      <c r="G92" s="1156">
        <v>2624000</v>
      </c>
      <c r="H92" s="1156">
        <v>0</v>
      </c>
      <c r="I92" s="1156">
        <v>0</v>
      </c>
      <c r="J92" s="1134" t="s">
        <v>2184</v>
      </c>
      <c r="K92" s="1302">
        <v>34</v>
      </c>
    </row>
    <row r="93" spans="1:11" ht="81.75" customHeight="1">
      <c r="A93" s="1122">
        <v>52</v>
      </c>
      <c r="B93" s="1122">
        <v>3</v>
      </c>
      <c r="C93" s="1124">
        <v>2</v>
      </c>
      <c r="D93" s="1125"/>
      <c r="E93" s="1118" t="s">
        <v>2224</v>
      </c>
      <c r="F93" s="1156">
        <v>3000000</v>
      </c>
      <c r="G93" s="1156">
        <v>3000000</v>
      </c>
      <c r="H93" s="1156">
        <v>0</v>
      </c>
      <c r="I93" s="1156">
        <v>0</v>
      </c>
      <c r="J93" s="1134" t="s">
        <v>2185</v>
      </c>
      <c r="K93" s="1302">
        <v>12</v>
      </c>
    </row>
    <row r="94" spans="1:11" ht="90" customHeight="1">
      <c r="A94" s="1122">
        <v>53</v>
      </c>
      <c r="B94" s="1122">
        <v>3</v>
      </c>
      <c r="C94" s="1124">
        <v>3</v>
      </c>
      <c r="D94" s="1118"/>
      <c r="E94" s="1118" t="s">
        <v>2280</v>
      </c>
      <c r="F94" s="1156">
        <v>40074000</v>
      </c>
      <c r="G94" s="1156">
        <v>0</v>
      </c>
      <c r="H94" s="1156">
        <v>0</v>
      </c>
      <c r="I94" s="1156">
        <v>40074000</v>
      </c>
      <c r="J94" s="1134" t="s">
        <v>2186</v>
      </c>
      <c r="K94" s="1302">
        <v>37</v>
      </c>
    </row>
    <row r="95" spans="1:11" ht="398.25" customHeight="1">
      <c r="A95" s="1122">
        <v>54</v>
      </c>
      <c r="B95" s="1122">
        <v>3</v>
      </c>
      <c r="C95" s="1124">
        <v>4</v>
      </c>
      <c r="D95" s="1130"/>
      <c r="E95" s="1118" t="s">
        <v>2279</v>
      </c>
      <c r="F95" s="1156">
        <v>6974000</v>
      </c>
      <c r="G95" s="1156">
        <v>0</v>
      </c>
      <c r="H95" s="1156">
        <v>0</v>
      </c>
      <c r="I95" s="1156">
        <v>6974000</v>
      </c>
      <c r="J95" s="1118" t="s">
        <v>4</v>
      </c>
      <c r="K95" s="1302">
        <v>56</v>
      </c>
    </row>
    <row r="96" spans="1:11" ht="26.25" customHeight="1">
      <c r="A96" s="1122">
        <v>55</v>
      </c>
      <c r="B96" s="1122">
        <v>3</v>
      </c>
      <c r="C96" s="1124">
        <v>5</v>
      </c>
      <c r="D96" s="1118"/>
      <c r="E96" s="1118" t="s">
        <v>2225</v>
      </c>
      <c r="F96" s="1156">
        <v>11770000</v>
      </c>
      <c r="G96" s="1156">
        <v>0</v>
      </c>
      <c r="H96" s="1156">
        <v>0</v>
      </c>
      <c r="I96" s="1156">
        <v>11770000</v>
      </c>
      <c r="J96" s="1118" t="s">
        <v>14</v>
      </c>
      <c r="K96" s="1302">
        <v>65</v>
      </c>
    </row>
    <row r="97" spans="1:11" ht="30" customHeight="1">
      <c r="A97" s="1122">
        <v>56</v>
      </c>
      <c r="B97" s="1122">
        <v>3</v>
      </c>
      <c r="C97" s="1124">
        <v>6</v>
      </c>
      <c r="D97" s="1118"/>
      <c r="E97" s="1118" t="s">
        <v>2276</v>
      </c>
      <c r="F97" s="1156">
        <v>4000000</v>
      </c>
      <c r="G97" s="1156">
        <v>0</v>
      </c>
      <c r="H97" s="1156">
        <v>0</v>
      </c>
      <c r="I97" s="1156">
        <v>4000000</v>
      </c>
      <c r="J97" s="1118" t="s">
        <v>15</v>
      </c>
      <c r="K97" s="1302">
        <v>38</v>
      </c>
    </row>
    <row r="98" spans="1:11" ht="76.5" customHeight="1">
      <c r="A98" s="1122">
        <v>57</v>
      </c>
      <c r="B98" s="1122">
        <v>3</v>
      </c>
      <c r="C98" s="1124">
        <v>1</v>
      </c>
      <c r="D98" s="1129"/>
      <c r="E98" s="1118" t="s">
        <v>2226</v>
      </c>
      <c r="F98" s="1156">
        <v>6000000</v>
      </c>
      <c r="G98" s="1156">
        <v>0</v>
      </c>
      <c r="H98" s="1156">
        <v>0</v>
      </c>
      <c r="I98" s="1156">
        <v>6000000</v>
      </c>
      <c r="J98" s="1118" t="s">
        <v>2277</v>
      </c>
      <c r="K98" s="1302">
        <v>50</v>
      </c>
    </row>
    <row r="99" spans="1:11" ht="190.5" customHeight="1">
      <c r="A99" s="1122">
        <v>58</v>
      </c>
      <c r="B99" s="1122">
        <v>3</v>
      </c>
      <c r="C99" s="1124">
        <v>2</v>
      </c>
      <c r="D99" s="1125"/>
      <c r="E99" s="1118" t="s">
        <v>2278</v>
      </c>
      <c r="F99" s="1156">
        <v>2800000</v>
      </c>
      <c r="G99" s="1156">
        <v>2800000</v>
      </c>
      <c r="H99" s="1156">
        <v>0</v>
      </c>
      <c r="I99" s="1156">
        <v>0</v>
      </c>
      <c r="J99" s="1118" t="s">
        <v>2158</v>
      </c>
      <c r="K99" s="1302">
        <v>22</v>
      </c>
    </row>
    <row r="100" spans="1:11" ht="36" customHeight="1">
      <c r="A100" s="1122">
        <v>59</v>
      </c>
      <c r="B100" s="1122">
        <v>3</v>
      </c>
      <c r="C100" s="1124">
        <v>3</v>
      </c>
      <c r="D100" s="1125"/>
      <c r="E100" s="1118" t="s">
        <v>2227</v>
      </c>
      <c r="F100" s="1156">
        <v>6000000</v>
      </c>
      <c r="G100" s="1156">
        <v>0</v>
      </c>
      <c r="H100" s="1156">
        <v>0</v>
      </c>
      <c r="I100" s="1156">
        <v>6000000</v>
      </c>
      <c r="J100" s="1118" t="s">
        <v>2232</v>
      </c>
      <c r="K100" s="1302">
        <v>60</v>
      </c>
    </row>
    <row r="101" spans="1:11" ht="61.5" customHeight="1">
      <c r="A101" s="1122">
        <v>60</v>
      </c>
      <c r="B101" s="1122">
        <v>3</v>
      </c>
      <c r="C101" s="1124">
        <v>4</v>
      </c>
      <c r="D101" s="1118"/>
      <c r="E101" s="1118" t="s">
        <v>2228</v>
      </c>
      <c r="F101" s="1156">
        <v>5000000</v>
      </c>
      <c r="G101" s="1156">
        <v>5000000</v>
      </c>
      <c r="H101" s="1156">
        <v>0</v>
      </c>
      <c r="I101" s="1156">
        <v>0</v>
      </c>
      <c r="J101" s="1118" t="s">
        <v>2233</v>
      </c>
      <c r="K101" s="1302">
        <v>62</v>
      </c>
    </row>
    <row r="102" spans="1:11" ht="78.75" customHeight="1">
      <c r="A102" s="1122">
        <v>61</v>
      </c>
      <c r="B102" s="1122">
        <v>3</v>
      </c>
      <c r="C102" s="1124">
        <v>5</v>
      </c>
      <c r="D102" s="1118"/>
      <c r="E102" s="1118" t="s">
        <v>2229</v>
      </c>
      <c r="F102" s="1156">
        <v>6900000</v>
      </c>
      <c r="G102" s="1156">
        <v>0</v>
      </c>
      <c r="H102" s="1156">
        <v>0</v>
      </c>
      <c r="I102" s="1156">
        <v>6900000</v>
      </c>
      <c r="J102" s="1118" t="s">
        <v>78</v>
      </c>
      <c r="K102" s="1302">
        <v>68</v>
      </c>
    </row>
    <row r="103" spans="1:11" ht="78.75">
      <c r="A103" s="1122">
        <v>62</v>
      </c>
      <c r="B103" s="1122">
        <v>3</v>
      </c>
      <c r="C103" s="1124"/>
      <c r="D103" s="1118"/>
      <c r="E103" s="1118" t="s">
        <v>2294</v>
      </c>
      <c r="F103" s="1156">
        <v>15613000</v>
      </c>
      <c r="G103" s="1156">
        <v>15613000</v>
      </c>
      <c r="H103" s="1156">
        <v>0</v>
      </c>
      <c r="I103" s="1156">
        <v>0</v>
      </c>
      <c r="J103" s="1118" t="s">
        <v>2322</v>
      </c>
      <c r="K103" s="1302">
        <v>2</v>
      </c>
    </row>
    <row r="104" spans="1:11" ht="56.25">
      <c r="A104" s="1122">
        <v>63</v>
      </c>
      <c r="B104" s="1122">
        <v>3</v>
      </c>
      <c r="C104" s="1124"/>
      <c r="D104" s="1118"/>
      <c r="E104" s="1118" t="s">
        <v>2295</v>
      </c>
      <c r="F104" s="1156">
        <v>3500000</v>
      </c>
      <c r="G104" s="1156">
        <v>3500000</v>
      </c>
      <c r="H104" s="1156">
        <v>0</v>
      </c>
      <c r="I104" s="1156">
        <v>0</v>
      </c>
      <c r="J104" s="1118" t="s">
        <v>2323</v>
      </c>
      <c r="K104" s="1302">
        <v>14</v>
      </c>
    </row>
    <row r="105" spans="1:11" ht="56.25">
      <c r="A105" s="1122">
        <v>64</v>
      </c>
      <c r="B105" s="1122">
        <v>3</v>
      </c>
      <c r="C105" s="1124"/>
      <c r="D105" s="1118"/>
      <c r="E105" s="1118" t="s">
        <v>2296</v>
      </c>
      <c r="F105" s="1157">
        <v>5800000</v>
      </c>
      <c r="G105" s="1157">
        <v>5800000</v>
      </c>
      <c r="H105" s="1156">
        <v>0</v>
      </c>
      <c r="I105" s="1156">
        <v>0</v>
      </c>
      <c r="J105" s="1134" t="s">
        <v>2324</v>
      </c>
      <c r="K105" s="1302">
        <v>11</v>
      </c>
    </row>
    <row r="106" spans="1:11" ht="67.5">
      <c r="A106" s="1122">
        <v>65</v>
      </c>
      <c r="B106" s="1122">
        <v>3</v>
      </c>
      <c r="C106" s="1124"/>
      <c r="D106" s="1118"/>
      <c r="E106" s="1118" t="s">
        <v>2297</v>
      </c>
      <c r="F106" s="1157">
        <v>3700000</v>
      </c>
      <c r="G106" s="1157">
        <v>3700000</v>
      </c>
      <c r="H106" s="1156">
        <v>0</v>
      </c>
      <c r="I106" s="1156">
        <v>0</v>
      </c>
      <c r="J106" s="1118" t="s">
        <v>2319</v>
      </c>
      <c r="K106" s="1302">
        <v>19</v>
      </c>
    </row>
    <row r="107" spans="1:11" ht="45">
      <c r="A107" s="1122">
        <v>66</v>
      </c>
      <c r="B107" s="1122">
        <v>3</v>
      </c>
      <c r="C107" s="1124"/>
      <c r="D107" s="1118"/>
      <c r="E107" s="1118" t="s">
        <v>2298</v>
      </c>
      <c r="F107" s="1156">
        <v>2599000</v>
      </c>
      <c r="G107" s="1156">
        <v>2599000</v>
      </c>
      <c r="H107" s="1156">
        <v>0</v>
      </c>
      <c r="I107" s="1156">
        <v>0</v>
      </c>
      <c r="J107" s="1118" t="s">
        <v>2314</v>
      </c>
      <c r="K107" s="1302">
        <v>7</v>
      </c>
    </row>
    <row r="108" spans="1:11" ht="56.25">
      <c r="A108" s="1122">
        <v>67</v>
      </c>
      <c r="B108" s="1122">
        <v>3</v>
      </c>
      <c r="C108" s="1124"/>
      <c r="D108" s="1118"/>
      <c r="E108" s="1118" t="s">
        <v>2299</v>
      </c>
      <c r="F108" s="1156">
        <v>15000000</v>
      </c>
      <c r="G108" s="1156">
        <v>15000000</v>
      </c>
      <c r="H108" s="1156">
        <v>0</v>
      </c>
      <c r="I108" s="1156">
        <v>0</v>
      </c>
      <c r="J108" s="1118" t="s">
        <v>2326</v>
      </c>
      <c r="K108" s="1302">
        <v>20</v>
      </c>
    </row>
    <row r="109" spans="1:11" ht="33.75">
      <c r="A109" s="1122">
        <v>68</v>
      </c>
      <c r="B109" s="1122">
        <v>3</v>
      </c>
      <c r="C109" s="1124"/>
      <c r="D109" s="1118"/>
      <c r="E109" s="1118" t="s">
        <v>2300</v>
      </c>
      <c r="F109" s="1156">
        <v>1925000</v>
      </c>
      <c r="G109" s="1156">
        <v>0</v>
      </c>
      <c r="H109" s="1156">
        <v>0</v>
      </c>
      <c r="I109" s="1156">
        <v>1925000</v>
      </c>
      <c r="J109" s="1118" t="s">
        <v>2317</v>
      </c>
      <c r="K109" s="1302">
        <v>21</v>
      </c>
    </row>
    <row r="110" spans="1:11" ht="33.75">
      <c r="A110" s="1122">
        <v>69</v>
      </c>
      <c r="B110" s="1122">
        <v>3</v>
      </c>
      <c r="C110" s="1124"/>
      <c r="D110" s="1118"/>
      <c r="E110" s="1118" t="s">
        <v>2301</v>
      </c>
      <c r="F110" s="1156">
        <v>1994000</v>
      </c>
      <c r="G110" s="1156">
        <v>0</v>
      </c>
      <c r="H110" s="1156">
        <v>0</v>
      </c>
      <c r="I110" s="1156">
        <v>1994000</v>
      </c>
      <c r="J110" s="1118" t="s">
        <v>2318</v>
      </c>
      <c r="K110" s="1302">
        <v>25</v>
      </c>
    </row>
    <row r="111" spans="1:11" ht="45">
      <c r="A111" s="1122">
        <v>70</v>
      </c>
      <c r="B111" s="1122">
        <v>3</v>
      </c>
      <c r="C111" s="1124"/>
      <c r="D111" s="1118"/>
      <c r="E111" s="1118" t="s">
        <v>2302</v>
      </c>
      <c r="F111" s="1156">
        <v>5062000</v>
      </c>
      <c r="G111" s="1156">
        <v>0</v>
      </c>
      <c r="H111" s="1156">
        <v>0</v>
      </c>
      <c r="I111" s="1156">
        <v>5062000</v>
      </c>
      <c r="J111" s="1118" t="s">
        <v>2325</v>
      </c>
      <c r="K111" s="1302">
        <v>4</v>
      </c>
    </row>
    <row r="112" spans="1:11" ht="45">
      <c r="A112" s="1122">
        <v>71</v>
      </c>
      <c r="B112" s="1122">
        <v>3</v>
      </c>
      <c r="C112" s="1124"/>
      <c r="D112" s="1118"/>
      <c r="E112" s="1118" t="s">
        <v>2303</v>
      </c>
      <c r="F112" s="1156">
        <v>1970000</v>
      </c>
      <c r="G112" s="1156">
        <v>0</v>
      </c>
      <c r="H112" s="1156">
        <v>0</v>
      </c>
      <c r="I112" s="1156">
        <v>1970000</v>
      </c>
      <c r="J112" s="1118" t="s">
        <v>2327</v>
      </c>
      <c r="K112" s="1302">
        <v>26</v>
      </c>
    </row>
    <row r="113" spans="1:11" ht="56.25">
      <c r="A113" s="1122">
        <v>72</v>
      </c>
      <c r="B113" s="1122">
        <v>3</v>
      </c>
      <c r="C113" s="1124"/>
      <c r="D113" s="1118"/>
      <c r="E113" s="1118" t="s">
        <v>2304</v>
      </c>
      <c r="F113" s="1156">
        <v>1228000</v>
      </c>
      <c r="G113" s="1156">
        <v>0</v>
      </c>
      <c r="H113" s="1156">
        <v>0</v>
      </c>
      <c r="I113" s="1156">
        <v>1228000</v>
      </c>
      <c r="J113" s="1118" t="s">
        <v>2328</v>
      </c>
      <c r="K113" s="1302">
        <v>10</v>
      </c>
    </row>
    <row r="114" spans="1:11" ht="67.5">
      <c r="A114" s="1122">
        <v>73</v>
      </c>
      <c r="B114" s="1122">
        <v>3</v>
      </c>
      <c r="C114" s="1124"/>
      <c r="D114" s="1118"/>
      <c r="E114" s="1118" t="s">
        <v>2305</v>
      </c>
      <c r="F114" s="1156">
        <v>5000000</v>
      </c>
      <c r="G114" s="1156">
        <v>0</v>
      </c>
      <c r="H114" s="1156">
        <v>0</v>
      </c>
      <c r="I114" s="1156">
        <v>5000000</v>
      </c>
      <c r="J114" s="1118" t="s">
        <v>2316</v>
      </c>
      <c r="K114" s="1302">
        <v>15</v>
      </c>
    </row>
    <row r="115" spans="1:11" ht="67.5">
      <c r="A115" s="1122">
        <v>74</v>
      </c>
      <c r="B115" s="1122">
        <v>3</v>
      </c>
      <c r="C115" s="1124"/>
      <c r="D115" s="1118"/>
      <c r="E115" s="1118" t="s">
        <v>2306</v>
      </c>
      <c r="F115" s="1157">
        <v>6500000</v>
      </c>
      <c r="G115" s="1157">
        <v>6500000</v>
      </c>
      <c r="H115" s="1161">
        <v>0</v>
      </c>
      <c r="I115" s="1155">
        <v>0</v>
      </c>
      <c r="J115" s="1118" t="s">
        <v>2329</v>
      </c>
      <c r="K115" s="1302">
        <v>5</v>
      </c>
    </row>
    <row r="116" spans="1:11" ht="25.5" customHeight="1">
      <c r="A116" s="1122">
        <v>75</v>
      </c>
      <c r="B116" s="1122">
        <v>3</v>
      </c>
      <c r="C116" s="1124"/>
      <c r="D116" s="1118"/>
      <c r="E116" s="1118" t="s">
        <v>2307</v>
      </c>
      <c r="F116" s="1156">
        <v>4000000</v>
      </c>
      <c r="G116" s="1156">
        <v>4000000</v>
      </c>
      <c r="H116" s="1156">
        <v>0</v>
      </c>
      <c r="I116" s="1156">
        <v>0</v>
      </c>
      <c r="J116" s="1118" t="s">
        <v>2315</v>
      </c>
      <c r="K116" s="1302">
        <v>8</v>
      </c>
    </row>
    <row r="117" spans="1:11" ht="90">
      <c r="A117" s="1122">
        <v>76</v>
      </c>
      <c r="B117" s="1122">
        <v>3</v>
      </c>
      <c r="C117" s="1124"/>
      <c r="D117" s="1118"/>
      <c r="E117" s="1118" t="s">
        <v>2308</v>
      </c>
      <c r="F117" s="1156">
        <v>6000000</v>
      </c>
      <c r="G117" s="1156">
        <v>0</v>
      </c>
      <c r="H117" s="1156">
        <v>0</v>
      </c>
      <c r="I117" s="1156">
        <v>6000000</v>
      </c>
      <c r="J117" s="1118" t="s">
        <v>2330</v>
      </c>
      <c r="K117" s="1302">
        <v>16</v>
      </c>
    </row>
    <row r="118" spans="1:11">
      <c r="F118" s="1155">
        <f>SUM(F5:F117)</f>
        <v>472689650</v>
      </c>
    </row>
    <row r="119" spans="1:11">
      <c r="F119" s="1155">
        <f>F118-468689650</f>
        <v>4000000</v>
      </c>
    </row>
  </sheetData>
  <mergeCells count="12">
    <mergeCell ref="J73:J76"/>
    <mergeCell ref="K3:K4"/>
    <mergeCell ref="J3:J4"/>
    <mergeCell ref="I3:I4"/>
    <mergeCell ref="H3:H4"/>
    <mergeCell ref="G3:G4"/>
    <mergeCell ref="A3:A4"/>
    <mergeCell ref="F3:F4"/>
    <mergeCell ref="E3:E4"/>
    <mergeCell ref="D3:D4"/>
    <mergeCell ref="C3:C4"/>
    <mergeCell ref="B3:B4"/>
  </mergeCells>
  <phoneticPr fontId="93" type="noConversion"/>
  <printOptions horizontalCentered="1"/>
  <pageMargins left="0.15748031496062992" right="0.15748031496062992" top="0.62992125984251968" bottom="0.59055118110236227" header="0.19685039370078741" footer="0.35433070866141736"/>
  <pageSetup paperSize="9" scale="85" orientation="landscape" r:id="rId1"/>
  <headerFooter alignWithMargins="0">
    <oddFooter>&amp;C&amp;9หน้าที่ &amp;P จาก &amp;N</oddFooter>
  </headerFooter>
  <rowBreaks count="2" manualBreakCount="2">
    <brk id="37" max="10" man="1"/>
    <brk id="39" max="10" man="1"/>
  </rowBreaks>
  <legacyDrawing r:id="rId2"/>
</worksheet>
</file>

<file path=xl/worksheets/sheet9.xml><?xml version="1.0" encoding="utf-8"?>
<worksheet xmlns="http://schemas.openxmlformats.org/spreadsheetml/2006/main" xmlns:r="http://schemas.openxmlformats.org/officeDocument/2006/relationships">
  <sheetPr>
    <tabColor rgb="FFFF0000"/>
  </sheetPr>
  <dimension ref="A1:R28"/>
  <sheetViews>
    <sheetView view="pageBreakPreview" zoomScale="60" workbookViewId="0">
      <selection activeCell="L13" sqref="L13"/>
    </sheetView>
  </sheetViews>
  <sheetFormatPr defaultRowHeight="20.25"/>
  <cols>
    <col min="1" max="1" width="9.125" style="1010"/>
    <col min="2" max="2" width="21.625" style="1010" customWidth="1"/>
    <col min="3" max="3" width="57" style="1010" customWidth="1"/>
    <col min="4" max="4" width="9.125" style="1007"/>
    <col min="5" max="5" width="9.125" style="1008"/>
    <col min="6" max="6" width="9.125" style="1009"/>
    <col min="7" max="15" width="9.125" style="1010"/>
  </cols>
  <sheetData>
    <row r="1" spans="1:18" ht="21">
      <c r="A1" s="1005" t="s">
        <v>536</v>
      </c>
      <c r="B1" s="1005"/>
      <c r="C1" s="1006"/>
      <c r="P1" s="1010"/>
      <c r="Q1" s="1010"/>
      <c r="R1" s="1010"/>
    </row>
    <row r="2" spans="1:18" ht="20.25" customHeight="1">
      <c r="A2" s="1011" t="s">
        <v>537</v>
      </c>
      <c r="B2" s="1011"/>
      <c r="C2" s="1012" t="s">
        <v>538</v>
      </c>
      <c r="D2" s="1013" t="s">
        <v>539</v>
      </c>
      <c r="E2" s="1014" t="s">
        <v>540</v>
      </c>
      <c r="F2" s="1015" t="s">
        <v>541</v>
      </c>
      <c r="G2" s="1016"/>
      <c r="H2" s="1016"/>
      <c r="I2" s="1016"/>
      <c r="J2" s="1016"/>
      <c r="K2" s="1016" t="s">
        <v>541</v>
      </c>
      <c r="L2" s="1016"/>
      <c r="M2" s="1016"/>
      <c r="N2" s="1016"/>
      <c r="O2" s="1016"/>
      <c r="P2" s="1010"/>
      <c r="Q2" s="1010"/>
      <c r="R2" s="1010"/>
    </row>
    <row r="3" spans="1:18" ht="20.25" customHeight="1">
      <c r="A3" s="1011"/>
      <c r="B3" s="1011"/>
      <c r="C3" s="1012"/>
      <c r="D3" s="1013"/>
      <c r="E3" s="1014"/>
      <c r="F3" s="1017" t="s">
        <v>542</v>
      </c>
      <c r="G3" s="1018" t="s">
        <v>543</v>
      </c>
      <c r="H3" s="1018" t="s">
        <v>544</v>
      </c>
      <c r="I3" s="1018" t="s">
        <v>545</v>
      </c>
      <c r="J3" s="1018" t="s">
        <v>546</v>
      </c>
      <c r="K3" s="1019" t="s">
        <v>547</v>
      </c>
      <c r="L3" s="1020" t="s">
        <v>548</v>
      </c>
      <c r="M3" s="1020" t="s">
        <v>549</v>
      </c>
      <c r="N3" s="1020" t="s">
        <v>550</v>
      </c>
      <c r="O3" s="1020" t="s">
        <v>551</v>
      </c>
      <c r="P3" s="1010"/>
      <c r="Q3" s="1010"/>
      <c r="R3" s="1010"/>
    </row>
    <row r="4" spans="1:18" ht="21">
      <c r="A4" s="1021">
        <v>1</v>
      </c>
      <c r="B4" s="1022" t="s">
        <v>552</v>
      </c>
      <c r="C4" s="1023"/>
      <c r="D4" s="1024"/>
      <c r="E4" s="1025"/>
      <c r="F4" s="1026"/>
      <c r="G4" s="1027"/>
      <c r="H4" s="1027"/>
      <c r="I4" s="1027"/>
      <c r="J4" s="1027"/>
      <c r="K4" s="1027"/>
      <c r="L4" s="1027"/>
      <c r="M4" s="1027"/>
      <c r="N4" s="1027"/>
      <c r="O4" s="1027"/>
      <c r="P4" s="1028"/>
      <c r="Q4" s="1028"/>
      <c r="R4" s="1028"/>
    </row>
    <row r="5" spans="1:18" ht="60.75">
      <c r="A5" s="1029">
        <v>1.1000000000000001</v>
      </c>
      <c r="B5" s="1030" t="s">
        <v>553</v>
      </c>
      <c r="C5" s="1031" t="s">
        <v>554</v>
      </c>
      <c r="D5" s="1032">
        <v>20</v>
      </c>
      <c r="E5" s="1033">
        <v>20</v>
      </c>
      <c r="F5" s="1034"/>
      <c r="G5" s="1035" t="e">
        <f>+#REF!</f>
        <v>#REF!</v>
      </c>
      <c r="H5" s="1035" t="e">
        <f>+#REF!</f>
        <v>#REF!</v>
      </c>
      <c r="I5" s="1035">
        <v>20</v>
      </c>
      <c r="J5" s="1035" t="e">
        <f>+#REF!</f>
        <v>#REF!</v>
      </c>
      <c r="K5" s="1035"/>
      <c r="L5" s="1035"/>
      <c r="M5" s="1035"/>
      <c r="N5" s="1035"/>
      <c r="O5" s="1035"/>
      <c r="P5" s="1028"/>
      <c r="Q5" s="1028"/>
      <c r="R5" s="1028"/>
    </row>
    <row r="6" spans="1:18">
      <c r="A6" s="1036"/>
      <c r="B6" s="1037"/>
      <c r="C6" s="1038" t="s">
        <v>555</v>
      </c>
      <c r="D6" s="1039"/>
      <c r="E6" s="1040"/>
      <c r="F6" s="1041"/>
      <c r="G6" s="1042"/>
      <c r="H6" s="1042"/>
      <c r="I6" s="1042"/>
      <c r="J6" s="1042"/>
      <c r="K6" s="1042"/>
      <c r="L6" s="1042"/>
      <c r="M6" s="1042"/>
      <c r="N6" s="1042"/>
      <c r="O6" s="1042"/>
      <c r="P6" s="1028"/>
      <c r="Q6" s="1028"/>
      <c r="R6" s="1028"/>
    </row>
    <row r="7" spans="1:18">
      <c r="A7" s="1043"/>
      <c r="B7" s="1044"/>
      <c r="C7" s="1045"/>
      <c r="D7" s="1046"/>
      <c r="E7" s="1047"/>
      <c r="F7" s="1048"/>
      <c r="G7" s="1045"/>
      <c r="H7" s="1045"/>
      <c r="I7" s="1045"/>
      <c r="J7" s="1045"/>
      <c r="K7" s="1045"/>
      <c r="L7" s="1045"/>
      <c r="M7" s="1045"/>
      <c r="N7" s="1045"/>
      <c r="O7" s="1045"/>
      <c r="P7" s="1028"/>
      <c r="Q7" s="1028"/>
      <c r="R7" s="1028"/>
    </row>
    <row r="8" spans="1:18">
      <c r="A8" s="1049">
        <v>1.2</v>
      </c>
      <c r="B8" s="1050" t="s">
        <v>556</v>
      </c>
      <c r="C8" s="1051" t="s">
        <v>557</v>
      </c>
      <c r="D8" s="1039">
        <v>20</v>
      </c>
      <c r="F8" s="1052">
        <f>SUM(F9:F12)</f>
        <v>0</v>
      </c>
      <c r="G8" s="1052" t="e">
        <f>SUM(G9:G12)</f>
        <v>#REF!</v>
      </c>
      <c r="H8" s="1052" t="e">
        <f t="shared" ref="H8:O8" si="0">SUM(H9:H12)</f>
        <v>#REF!</v>
      </c>
      <c r="I8" s="1052">
        <f t="shared" si="0"/>
        <v>16</v>
      </c>
      <c r="J8" s="1052" t="e">
        <f t="shared" si="0"/>
        <v>#REF!</v>
      </c>
      <c r="K8" s="1052">
        <f t="shared" si="0"/>
        <v>0</v>
      </c>
      <c r="L8" s="1052">
        <f t="shared" si="0"/>
        <v>0</v>
      </c>
      <c r="M8" s="1052">
        <f t="shared" si="0"/>
        <v>0</v>
      </c>
      <c r="N8" s="1052">
        <f t="shared" si="0"/>
        <v>0</v>
      </c>
      <c r="O8" s="1052">
        <f t="shared" si="0"/>
        <v>0</v>
      </c>
      <c r="P8" s="1007" t="s">
        <v>558</v>
      </c>
      <c r="Q8" s="1028"/>
      <c r="R8" s="1028"/>
    </row>
    <row r="9" spans="1:18">
      <c r="A9" s="1053"/>
      <c r="B9" s="1054"/>
      <c r="C9" s="1055" t="s">
        <v>559</v>
      </c>
      <c r="D9" s="1056">
        <v>6</v>
      </c>
      <c r="E9" s="1057" t="s">
        <v>560</v>
      </c>
      <c r="F9" s="1058"/>
      <c r="G9" s="1059" t="e">
        <f>+#REF!</f>
        <v>#REF!</v>
      </c>
      <c r="H9" s="1059" t="e">
        <f>+#REF!</f>
        <v>#REF!</v>
      </c>
      <c r="I9" s="1059">
        <v>4</v>
      </c>
      <c r="J9" s="1059" t="e">
        <f>+#REF!</f>
        <v>#REF!</v>
      </c>
      <c r="K9" s="1059"/>
      <c r="L9" s="1059"/>
      <c r="M9" s="1059"/>
      <c r="N9" s="1059"/>
      <c r="O9" s="1059"/>
      <c r="P9" s="1028"/>
      <c r="Q9" s="1028"/>
      <c r="R9" s="1028"/>
    </row>
    <row r="10" spans="1:18">
      <c r="A10" s="1053"/>
      <c r="B10" s="1054"/>
      <c r="C10" s="1055" t="s">
        <v>561</v>
      </c>
      <c r="D10" s="1056">
        <v>6</v>
      </c>
      <c r="E10" s="1057" t="s">
        <v>560</v>
      </c>
      <c r="F10" s="1058"/>
      <c r="G10" s="1059" t="e">
        <f>+#REF!</f>
        <v>#REF!</v>
      </c>
      <c r="H10" s="1059" t="e">
        <f>+#REF!</f>
        <v>#REF!</v>
      </c>
      <c r="I10" s="1059">
        <v>4</v>
      </c>
      <c r="J10" s="1059" t="e">
        <f>+#REF!</f>
        <v>#REF!</v>
      </c>
      <c r="K10" s="1059"/>
      <c r="L10" s="1059"/>
      <c r="M10" s="1059"/>
      <c r="N10" s="1059"/>
      <c r="O10" s="1059"/>
      <c r="P10" s="1028"/>
      <c r="Q10" s="1028"/>
      <c r="R10" s="1028"/>
    </row>
    <row r="11" spans="1:18" ht="40.5">
      <c r="A11" s="1053"/>
      <c r="B11" s="1054"/>
      <c r="C11" s="1055" t="s">
        <v>562</v>
      </c>
      <c r="D11" s="1056">
        <v>6</v>
      </c>
      <c r="E11" s="1057" t="s">
        <v>560</v>
      </c>
      <c r="F11" s="1058"/>
      <c r="G11" s="1059" t="e">
        <f>+#REF!</f>
        <v>#REF!</v>
      </c>
      <c r="H11" s="1059" t="e">
        <f>+#REF!</f>
        <v>#REF!</v>
      </c>
      <c r="I11" s="1059">
        <v>6</v>
      </c>
      <c r="J11" s="1059" t="e">
        <f>+#REF!</f>
        <v>#REF!</v>
      </c>
      <c r="K11" s="1059"/>
      <c r="L11" s="1059"/>
      <c r="M11" s="1059"/>
      <c r="N11" s="1059"/>
      <c r="O11" s="1059"/>
      <c r="P11" s="1028"/>
      <c r="Q11" s="1028"/>
      <c r="R11" s="1028"/>
    </row>
    <row r="12" spans="1:18">
      <c r="A12" s="1053"/>
      <c r="B12" s="1054"/>
      <c r="C12" s="1055" t="s">
        <v>563</v>
      </c>
      <c r="D12" s="1056">
        <v>2</v>
      </c>
      <c r="E12" s="1057">
        <v>2</v>
      </c>
      <c r="F12" s="1058"/>
      <c r="G12" s="1059" t="e">
        <f>+#REF!</f>
        <v>#REF!</v>
      </c>
      <c r="H12" s="1059" t="e">
        <f>+#REF!</f>
        <v>#REF!</v>
      </c>
      <c r="I12" s="1059">
        <v>2</v>
      </c>
      <c r="J12" s="1059" t="e">
        <f>+#REF!</f>
        <v>#REF!</v>
      </c>
      <c r="K12" s="1059"/>
      <c r="L12" s="1059"/>
      <c r="M12" s="1059"/>
      <c r="N12" s="1059"/>
      <c r="O12" s="1059"/>
      <c r="P12" s="1028"/>
      <c r="Q12" s="1028"/>
      <c r="R12" s="1028"/>
    </row>
    <row r="13" spans="1:18">
      <c r="A13" s="1060"/>
      <c r="B13" s="1061"/>
      <c r="C13" s="1062" t="s">
        <v>564</v>
      </c>
      <c r="D13" s="1063"/>
      <c r="E13" s="1064"/>
      <c r="F13" s="1065"/>
      <c r="G13" s="1066"/>
      <c r="H13" s="1066"/>
      <c r="I13" s="1066"/>
      <c r="J13" s="1066"/>
      <c r="K13" s="1066"/>
      <c r="L13" s="1066"/>
      <c r="M13" s="1066"/>
      <c r="N13" s="1066"/>
      <c r="O13" s="1066"/>
      <c r="P13" s="1028"/>
      <c r="Q13" s="1028"/>
      <c r="R13" s="1028"/>
    </row>
    <row r="14" spans="1:18" ht="21">
      <c r="A14" s="1067">
        <v>2</v>
      </c>
      <c r="B14" s="1068" t="s">
        <v>565</v>
      </c>
      <c r="C14" s="1069"/>
      <c r="D14" s="1024"/>
      <c r="E14" s="1025"/>
      <c r="F14" s="1070"/>
      <c r="G14" s="1071"/>
      <c r="H14" s="1071"/>
      <c r="I14" s="1071"/>
      <c r="J14" s="1071"/>
      <c r="K14" s="1071"/>
      <c r="L14" s="1071"/>
      <c r="M14" s="1071"/>
      <c r="N14" s="1071"/>
      <c r="O14" s="1071"/>
      <c r="P14" s="1028"/>
      <c r="Q14" s="1028"/>
      <c r="R14" s="1028"/>
    </row>
    <row r="15" spans="1:18" ht="81">
      <c r="A15" s="1072">
        <v>2.1</v>
      </c>
      <c r="B15" s="1073" t="s">
        <v>566</v>
      </c>
      <c r="C15" s="1074" t="s">
        <v>567</v>
      </c>
      <c r="D15" s="1056">
        <v>25</v>
      </c>
      <c r="E15" s="1057"/>
      <c r="F15" s="1075">
        <f>SUM(F16:F18)</f>
        <v>0</v>
      </c>
      <c r="G15" s="1075" t="e">
        <f>SUM(G16:G18)</f>
        <v>#REF!</v>
      </c>
      <c r="H15" s="1075" t="e">
        <f t="shared" ref="H15:O15" si="1">SUM(H16:H18)</f>
        <v>#REF!</v>
      </c>
      <c r="I15" s="1075">
        <f t="shared" si="1"/>
        <v>33</v>
      </c>
      <c r="J15" s="1075" t="e">
        <f t="shared" si="1"/>
        <v>#REF!</v>
      </c>
      <c r="K15" s="1075">
        <f t="shared" si="1"/>
        <v>0</v>
      </c>
      <c r="L15" s="1075">
        <f t="shared" si="1"/>
        <v>0</v>
      </c>
      <c r="M15" s="1075">
        <f t="shared" si="1"/>
        <v>0</v>
      </c>
      <c r="N15" s="1075">
        <f t="shared" si="1"/>
        <v>0</v>
      </c>
      <c r="O15" s="1075">
        <f t="shared" si="1"/>
        <v>0</v>
      </c>
      <c r="P15" s="1007" t="s">
        <v>558</v>
      </c>
      <c r="Q15" s="1028"/>
      <c r="R15" s="1028"/>
    </row>
    <row r="16" spans="1:18" ht="51.75">
      <c r="A16" s="1072"/>
      <c r="B16" s="1073"/>
      <c r="C16" s="1074" t="s">
        <v>568</v>
      </c>
      <c r="D16" s="1056">
        <v>15</v>
      </c>
      <c r="E16" s="1057" t="s">
        <v>569</v>
      </c>
      <c r="F16" s="1058"/>
      <c r="G16" s="1059" t="e">
        <f>+#REF!</f>
        <v>#REF!</v>
      </c>
      <c r="H16" s="1059" t="e">
        <f>+#REF!</f>
        <v>#REF!</v>
      </c>
      <c r="I16" s="1059">
        <v>15</v>
      </c>
      <c r="J16" s="1059" t="e">
        <f>+#REF!</f>
        <v>#REF!</v>
      </c>
      <c r="K16" s="1059"/>
      <c r="L16" s="1059"/>
      <c r="M16" s="1059"/>
      <c r="N16" s="1059"/>
      <c r="O16" s="1059"/>
      <c r="P16" s="1028"/>
      <c r="Q16" s="1028"/>
      <c r="R16" s="1028"/>
    </row>
    <row r="17" spans="1:18" ht="34.5">
      <c r="A17" s="1072"/>
      <c r="B17" s="1073"/>
      <c r="C17" s="1074" t="s">
        <v>570</v>
      </c>
      <c r="D17" s="1056">
        <v>10</v>
      </c>
      <c r="E17" s="1057" t="s">
        <v>571</v>
      </c>
      <c r="F17" s="1058"/>
      <c r="G17" s="1059" t="e">
        <f>+#REF!</f>
        <v>#REF!</v>
      </c>
      <c r="H17" s="1059" t="e">
        <f>+#REF!</f>
        <v>#REF!</v>
      </c>
      <c r="I17" s="1059">
        <v>10</v>
      </c>
      <c r="J17" s="1059" t="e">
        <f>+#REF!</f>
        <v>#REF!</v>
      </c>
      <c r="K17" s="1059"/>
      <c r="L17" s="1059"/>
      <c r="M17" s="1059"/>
      <c r="N17" s="1059"/>
      <c r="O17" s="1059"/>
      <c r="P17" s="1028"/>
      <c r="Q17" s="1028"/>
      <c r="R17" s="1028"/>
    </row>
    <row r="18" spans="1:18" ht="40.5">
      <c r="A18" s="1072">
        <v>2.2000000000000002</v>
      </c>
      <c r="B18" s="1076" t="s">
        <v>572</v>
      </c>
      <c r="C18" s="1077" t="s">
        <v>573</v>
      </c>
      <c r="D18" s="1056">
        <v>10</v>
      </c>
      <c r="E18" s="1057" t="s">
        <v>571</v>
      </c>
      <c r="F18" s="1058"/>
      <c r="G18" s="1059" t="e">
        <f>+#REF!</f>
        <v>#REF!</v>
      </c>
      <c r="H18" s="1059" t="e">
        <f>+#REF!</f>
        <v>#REF!</v>
      </c>
      <c r="I18" s="1059">
        <v>8</v>
      </c>
      <c r="J18" s="1059" t="e">
        <f>+#REF!</f>
        <v>#REF!</v>
      </c>
      <c r="K18" s="1059"/>
      <c r="L18" s="1059"/>
      <c r="M18" s="1059"/>
      <c r="N18" s="1059"/>
      <c r="O18" s="1059"/>
      <c r="P18" s="1028"/>
      <c r="Q18" s="1028"/>
      <c r="R18" s="1028"/>
    </row>
    <row r="19" spans="1:18">
      <c r="A19" s="1072"/>
      <c r="B19" s="1076"/>
      <c r="C19" s="1078" t="s">
        <v>574</v>
      </c>
      <c r="D19" s="1079"/>
      <c r="E19" s="1080"/>
      <c r="F19" s="1081"/>
      <c r="G19" s="1082"/>
      <c r="H19" s="1082"/>
      <c r="I19" s="1082"/>
      <c r="J19" s="1082"/>
      <c r="K19" s="1082"/>
      <c r="L19" s="1082"/>
      <c r="M19" s="1082"/>
      <c r="N19" s="1082"/>
      <c r="O19" s="1082"/>
      <c r="P19" s="1028"/>
      <c r="Q19" s="1028"/>
      <c r="R19" s="1028"/>
    </row>
    <row r="20" spans="1:18" ht="40.5">
      <c r="A20" s="1072">
        <v>2.2999999999999998</v>
      </c>
      <c r="B20" s="1073" t="s">
        <v>575</v>
      </c>
      <c r="C20" s="1077" t="s">
        <v>576</v>
      </c>
      <c r="D20" s="1056">
        <v>15</v>
      </c>
      <c r="E20" s="1057" t="s">
        <v>577</v>
      </c>
      <c r="F20" s="1058"/>
      <c r="G20" s="1059" t="e">
        <f>+#REF!</f>
        <v>#REF!</v>
      </c>
      <c r="H20" s="1059" t="e">
        <f>+#REF!</f>
        <v>#REF!</v>
      </c>
      <c r="I20" s="1059">
        <v>8</v>
      </c>
      <c r="J20" s="1059" t="e">
        <f>+#REF!</f>
        <v>#REF!</v>
      </c>
      <c r="K20" s="1059"/>
      <c r="L20" s="1059"/>
      <c r="M20" s="1059"/>
      <c r="N20" s="1059"/>
      <c r="O20" s="1059"/>
      <c r="P20" s="1028"/>
      <c r="Q20" s="1028"/>
      <c r="R20" s="1028"/>
    </row>
    <row r="21" spans="1:18">
      <c r="A21" s="1072"/>
      <c r="B21" s="1073"/>
      <c r="C21" s="1077" t="s">
        <v>578</v>
      </c>
      <c r="D21" s="1056"/>
      <c r="E21" s="1057" t="s">
        <v>579</v>
      </c>
      <c r="F21" s="1058"/>
      <c r="G21" s="1059" t="e">
        <f>+#REF!</f>
        <v>#REF!</v>
      </c>
      <c r="H21" s="1059" t="e">
        <f>+#REF!</f>
        <v>#REF!</v>
      </c>
      <c r="I21" s="1059">
        <v>4</v>
      </c>
      <c r="J21" s="1059" t="e">
        <f>+#REF!</f>
        <v>#REF!</v>
      </c>
      <c r="K21" s="1059"/>
      <c r="L21" s="1059"/>
      <c r="M21" s="1059"/>
      <c r="N21" s="1059"/>
      <c r="O21" s="1059"/>
      <c r="P21" s="1028"/>
      <c r="Q21" s="1028"/>
      <c r="R21" s="1028"/>
    </row>
    <row r="22" spans="1:18">
      <c r="A22" s="1072"/>
      <c r="B22" s="1073"/>
      <c r="C22" s="1083"/>
      <c r="D22" s="1079"/>
      <c r="E22" s="1080"/>
      <c r="F22" s="1081"/>
      <c r="G22" s="1082"/>
      <c r="H22" s="1082"/>
      <c r="I22" s="1082"/>
      <c r="J22" s="1082"/>
      <c r="K22" s="1082"/>
      <c r="L22" s="1082"/>
      <c r="M22" s="1082"/>
      <c r="N22" s="1082"/>
      <c r="O22" s="1082"/>
      <c r="P22" s="1028"/>
      <c r="Q22" s="1028"/>
      <c r="R22" s="1028"/>
    </row>
    <row r="23" spans="1:18">
      <c r="A23" s="1072">
        <v>2.4</v>
      </c>
      <c r="B23" s="1084" t="s">
        <v>580</v>
      </c>
      <c r="C23" s="1077" t="s">
        <v>581</v>
      </c>
      <c r="D23" s="1056">
        <v>10</v>
      </c>
      <c r="E23" s="1057" t="s">
        <v>577</v>
      </c>
      <c r="F23" s="1058"/>
      <c r="G23" s="1059" t="e">
        <f>+#REF!</f>
        <v>#REF!</v>
      </c>
      <c r="H23" s="1059" t="e">
        <f>+#REF!</f>
        <v>#REF!</v>
      </c>
      <c r="I23" s="1059">
        <v>10</v>
      </c>
      <c r="J23" s="1059" t="e">
        <f>+#REF!</f>
        <v>#REF!</v>
      </c>
      <c r="K23" s="1059"/>
      <c r="L23" s="1059"/>
      <c r="M23" s="1059"/>
      <c r="N23" s="1059"/>
      <c r="O23" s="1059"/>
      <c r="P23" s="1028"/>
      <c r="Q23" s="1028"/>
      <c r="R23" s="1028"/>
    </row>
    <row r="24" spans="1:18">
      <c r="A24" s="1072"/>
      <c r="B24" s="1084"/>
      <c r="C24" s="1077" t="s">
        <v>582</v>
      </c>
      <c r="D24" s="1056"/>
      <c r="E24" s="1057"/>
      <c r="F24" s="1081"/>
      <c r="G24" s="1082"/>
      <c r="H24" s="1082"/>
      <c r="I24" s="1082"/>
      <c r="J24" s="1082"/>
      <c r="K24" s="1082"/>
      <c r="L24" s="1082"/>
      <c r="M24" s="1082"/>
      <c r="N24" s="1082"/>
      <c r="O24" s="1082"/>
      <c r="P24" s="1028"/>
      <c r="Q24" s="1028"/>
      <c r="R24" s="1028"/>
    </row>
    <row r="25" spans="1:18">
      <c r="A25" s="1072"/>
      <c r="B25" s="1084"/>
      <c r="C25" s="1077" t="s">
        <v>583</v>
      </c>
      <c r="D25" s="1056"/>
      <c r="E25" s="1057"/>
      <c r="F25" s="1081"/>
      <c r="G25" s="1082"/>
      <c r="H25" s="1082"/>
      <c r="I25" s="1082"/>
      <c r="J25" s="1082"/>
      <c r="K25" s="1082"/>
      <c r="L25" s="1082"/>
      <c r="M25" s="1082"/>
      <c r="N25" s="1082"/>
      <c r="O25" s="1082"/>
      <c r="P25" s="1028"/>
      <c r="Q25" s="1028"/>
      <c r="R25" s="1028"/>
    </row>
    <row r="26" spans="1:18">
      <c r="A26" s="1085"/>
      <c r="B26" s="1086"/>
      <c r="C26" s="1087" t="s">
        <v>584</v>
      </c>
      <c r="D26" s="1088"/>
      <c r="E26" s="1089"/>
      <c r="F26" s="1090"/>
      <c r="G26" s="1091"/>
      <c r="H26" s="1091"/>
      <c r="I26" s="1091"/>
      <c r="J26" s="1091"/>
      <c r="K26" s="1091"/>
      <c r="L26" s="1091"/>
      <c r="M26" s="1091"/>
      <c r="N26" s="1091"/>
      <c r="O26" s="1091"/>
      <c r="P26" s="1028"/>
      <c r="Q26" s="1028"/>
      <c r="R26" s="1028"/>
    </row>
    <row r="27" spans="1:18">
      <c r="B27" s="1092"/>
      <c r="C27" s="1092"/>
      <c r="D27" s="1093">
        <v>100</v>
      </c>
      <c r="E27" s="1094"/>
      <c r="F27" s="1095">
        <f>F23+F21+F20+F15+F8+F5</f>
        <v>0</v>
      </c>
      <c r="G27" s="1095" t="e">
        <f>G23+G21+G20+G15+G8+G5</f>
        <v>#REF!</v>
      </c>
      <c r="H27" s="1095" t="e">
        <f t="shared" ref="H27:O27" si="2">H23+H21+H20+H15+H8+H5</f>
        <v>#REF!</v>
      </c>
      <c r="I27" s="1095">
        <f t="shared" si="2"/>
        <v>91</v>
      </c>
      <c r="J27" s="1095" t="e">
        <f t="shared" si="2"/>
        <v>#REF!</v>
      </c>
      <c r="K27" s="1095">
        <f t="shared" si="2"/>
        <v>0</v>
      </c>
      <c r="L27" s="1095">
        <f t="shared" si="2"/>
        <v>0</v>
      </c>
      <c r="M27" s="1095">
        <f t="shared" si="2"/>
        <v>0</v>
      </c>
      <c r="N27" s="1095">
        <f t="shared" si="2"/>
        <v>0</v>
      </c>
      <c r="O27" s="1095">
        <f t="shared" si="2"/>
        <v>0</v>
      </c>
      <c r="P27" s="1007" t="s">
        <v>558</v>
      </c>
      <c r="Q27" s="1010"/>
      <c r="R27" s="1010"/>
    </row>
    <row r="28" spans="1:18">
      <c r="A28" s="1265" t="s">
        <v>585</v>
      </c>
      <c r="B28" s="1265"/>
      <c r="C28" s="1265"/>
      <c r="D28" s="1265"/>
      <c r="E28" s="1265"/>
      <c r="F28" s="1265"/>
      <c r="G28" s="1265"/>
      <c r="H28" s="1265"/>
      <c r="I28" s="1265"/>
      <c r="J28" s="1265"/>
      <c r="K28" s="1265"/>
      <c r="L28" s="1265"/>
      <c r="M28" s="1265"/>
      <c r="N28" s="1265"/>
      <c r="O28" s="1265"/>
      <c r="P28" s="1010"/>
      <c r="Q28" s="1010"/>
      <c r="R28" s="1010"/>
    </row>
  </sheetData>
  <mergeCells count="1">
    <mergeCell ref="A28:O28"/>
  </mergeCells>
  <phoneticPr fontId="93" type="noConversion"/>
  <pageMargins left="0.7" right="0.7" top="0.75" bottom="0.75" header="0.3" footer="0.3"/>
  <pageSetup paperSize="9" scale="57" orientation="landscape" r:id="rId1"/>
  <headerFooter>
    <oddFooter>&amp;L&amp;Z&amp;F&amp;F&amp;A</oddFooter>
  </headerFooter>
  <colBreaks count="1" manualBreakCount="1">
    <brk id="15" max="2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17</vt:i4>
      </vt:variant>
    </vt:vector>
  </HeadingPairs>
  <TitlesOfParts>
    <vt:vector size="35" baseType="lpstr">
      <vt:lpstr>กลุ่ม กลางตอนกลาง(โครงการ) (2)</vt:lpstr>
      <vt:lpstr>สมุทรปราการ (2)</vt:lpstr>
      <vt:lpstr>ฉะเชิงเทรา (2)</vt:lpstr>
      <vt:lpstr>นครนายก (3)</vt:lpstr>
      <vt:lpstr>นครนายก (2)</vt:lpstr>
      <vt:lpstr>ปราจีนบุรี (2)</vt:lpstr>
      <vt:lpstr>Sum-Pathoom</vt:lpstr>
      <vt:lpstr>ปทุมธานี 2555</vt:lpstr>
      <vt:lpstr>ตารางคะแนนแผน UCR</vt:lpstr>
      <vt:lpstr>ปทุมธานี 2555 (name list only)</vt:lpstr>
      <vt:lpstr>สระแก้ว (2)</vt:lpstr>
      <vt:lpstr>กลุ่ม ตอ.(โครงการ) (2)</vt:lpstr>
      <vt:lpstr>ชลบุรี (3)</vt:lpstr>
      <vt:lpstr>ชลบุรี (2)</vt:lpstr>
      <vt:lpstr>ระยอง (2)</vt:lpstr>
      <vt:lpstr>จันทบุรี (2)</vt:lpstr>
      <vt:lpstr>ตราด (2)</vt:lpstr>
      <vt:lpstr>Sheet1</vt:lpstr>
      <vt:lpstr>'ตารางคะแนนแผน UCR'!Print_Area</vt:lpstr>
      <vt:lpstr>'ปทุมธานี 2555'!Print_Area</vt:lpstr>
      <vt:lpstr>'ปทุมธานี 2555 (name list only)'!Print_Area</vt:lpstr>
      <vt:lpstr>'กลุ่ม กลางตอนกลาง(โครงการ) (2)'!Print_Titles</vt:lpstr>
      <vt:lpstr>'กลุ่ม ตอ.(โครงการ) (2)'!Print_Titles</vt:lpstr>
      <vt:lpstr>'จันทบุรี (2)'!Print_Titles</vt:lpstr>
      <vt:lpstr>'ฉะเชิงเทรา (2)'!Print_Titles</vt:lpstr>
      <vt:lpstr>'ชลบุรี (2)'!Print_Titles</vt:lpstr>
      <vt:lpstr>'ชลบุรี (3)'!Print_Titles</vt:lpstr>
      <vt:lpstr>'ตราด (2)'!Print_Titles</vt:lpstr>
      <vt:lpstr>'นครนายก (2)'!Print_Titles</vt:lpstr>
      <vt:lpstr>'นครนายก (3)'!Print_Titles</vt:lpstr>
      <vt:lpstr>'ปทุมธานี 2555'!Print_Titles</vt:lpstr>
      <vt:lpstr>'ปราจีนบุรี (2)'!Print_Titles</vt:lpstr>
      <vt:lpstr>'ระยอง (2)'!Print_Titles</vt:lpstr>
      <vt:lpstr>'สมุทรปราการ (2)'!Print_Titles</vt:lpstr>
      <vt:lpstr>'สระแก้ว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2011-10-05T07:24:05Z</cp:lastPrinted>
  <dcterms:created xsi:type="dcterms:W3CDTF">2009-02-23T08:52:27Z</dcterms:created>
  <dcterms:modified xsi:type="dcterms:W3CDTF">2011-10-05T07:24:14Z</dcterms:modified>
</cp:coreProperties>
</file>