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35" windowHeight="7365" activeTab="1"/>
  </bookViews>
  <sheets>
    <sheet name="สรุป  เหนือล่าง 2" sheetId="7" r:id="rId1"/>
    <sheet name="เหนือล่าง 2" sheetId="8" r:id="rId2"/>
  </sheets>
  <definedNames>
    <definedName name="_xlnm.Print_Area" localSheetId="0">'สรุป  เหนือล่าง 2'!$A$1:$J$16</definedName>
    <definedName name="_xlnm.Print_Area" localSheetId="1">'เหนือล่าง 2'!$A$1:$J$29</definedName>
    <definedName name="_xlnm.Print_Titles" localSheetId="1">'เหนือล่าง 2'!$1:$5</definedName>
  </definedNames>
  <calcPr calcId="125725"/>
</workbook>
</file>

<file path=xl/calcChain.xml><?xml version="1.0" encoding="utf-8"?>
<calcChain xmlns="http://schemas.openxmlformats.org/spreadsheetml/2006/main">
  <c r="E29" i="8"/>
  <c r="C12" i="7"/>
  <c r="J13"/>
  <c r="I13"/>
  <c r="H13"/>
  <c r="G13"/>
  <c r="I7"/>
  <c r="J7"/>
  <c r="I8"/>
  <c r="J8"/>
  <c r="I9"/>
  <c r="J9"/>
  <c r="I10"/>
  <c r="J10"/>
  <c r="I11"/>
  <c r="J11"/>
  <c r="G8"/>
  <c r="H8"/>
  <c r="G9"/>
  <c r="H9"/>
  <c r="G10"/>
  <c r="H10"/>
  <c r="G11"/>
  <c r="H11"/>
  <c r="H7"/>
  <c r="F11"/>
  <c r="F10"/>
  <c r="F9"/>
  <c r="F7"/>
  <c r="E11"/>
  <c r="E10"/>
  <c r="E9"/>
  <c r="F8"/>
  <c r="E8"/>
  <c r="E7"/>
  <c r="K13" l="1"/>
  <c r="D11"/>
  <c r="K11" s="1"/>
  <c r="D9"/>
  <c r="K9" s="1"/>
  <c r="C9"/>
  <c r="D8"/>
  <c r="K8" s="1"/>
  <c r="C8"/>
  <c r="G7"/>
  <c r="F12"/>
  <c r="D12" s="1"/>
  <c r="D29" i="8"/>
  <c r="J7"/>
  <c r="J8" s="1"/>
  <c r="J9" s="1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A7"/>
  <c r="A8" s="1"/>
  <c r="A9" s="1"/>
  <c r="A10" s="1"/>
  <c r="A11" s="1"/>
  <c r="A12" s="1"/>
  <c r="A13" s="1"/>
  <c r="C7" i="7" l="1"/>
  <c r="E13"/>
  <c r="C11"/>
  <c r="D7"/>
  <c r="F13"/>
  <c r="D10"/>
  <c r="K10" s="1"/>
  <c r="C10"/>
  <c r="C13" s="1"/>
  <c r="K7" l="1"/>
  <c r="D13"/>
  <c r="A17" i="8"/>
  <c r="A18" l="1"/>
  <c r="A19" s="1"/>
  <c r="A24" s="1"/>
  <c r="A26" s="1"/>
  <c r="A27" s="1"/>
  <c r="A28" s="1"/>
  <c r="L10" i="7"/>
  <c r="L9"/>
  <c r="L8"/>
  <c r="L7"/>
  <c r="L11"/>
  <c r="L13"/>
</calcChain>
</file>

<file path=xl/sharedStrings.xml><?xml version="1.0" encoding="utf-8"?>
<sst xmlns="http://schemas.openxmlformats.org/spreadsheetml/2006/main" count="112" uniqueCount="77">
  <si>
    <t>ภาคเหนือ</t>
  </si>
  <si>
    <t>ยุทธศาสตร์</t>
  </si>
  <si>
    <t>ข้อสังเกต/เหตุผล</t>
  </si>
  <si>
    <t>ชื่อโครงการ</t>
  </si>
  <si>
    <t>ที่</t>
  </si>
  <si>
    <t>โครงการที่เสนอใช้งบประมาณจังหวัด</t>
  </si>
  <si>
    <t>จำนวน</t>
  </si>
  <si>
    <t>บาท</t>
  </si>
  <si>
    <t>รวมทั้งหมด</t>
  </si>
  <si>
    <t>ห้ามลบ row นี้นะคะ เดี๋ยวจะซ่อนเอาเวลา print</t>
  </si>
  <si>
    <t>%</t>
  </si>
  <si>
    <t>พัฒนาโครงสร้างและกระบวนการผลิตข้าว อ้อย และมันสำปะหลัง</t>
  </si>
  <si>
    <t>ส่งเสริมการแปรรูปข้าว อ้อย มันสำปะหลังไปสู่ผลิตภัณฑ์ที่ได้มาตรฐาน</t>
  </si>
  <si>
    <t>พัฒนาระบบการขนส่งและการกระจายสินค้า</t>
  </si>
  <si>
    <t>ขยายช่องทางการตลาดทั้งในประเทศและต่างประเทศ</t>
  </si>
  <si>
    <t>พัฒนาและบริหารจัดการการท่องเที่ยว</t>
  </si>
  <si>
    <t>ลำดับโครงการตามเล่มแผนฯ</t>
  </si>
  <si>
    <t>แผนพัฒนากลุ่มจังหวัดภาคเหนือตอนล่าง2 ที่เสนอให้พิจารณา ประกอบด้วย 5 ยุทธศาสตร์ โดยแต่ละยุทธศาสตร์มีจำนวนและวงเงินโครงการ รวมทั้งผลการพิจารณา ดังนี้</t>
  </si>
  <si>
    <t>กลุ่มจังหวัดภาคเหนือตอนล่าง 2</t>
  </si>
  <si>
    <t>หมายเหตุ:</t>
  </si>
  <si>
    <t>โครงการเพิ่มคุณภาพการผลิตข้าวกลุ่มจังหวัด</t>
  </si>
  <si>
    <t>โครงการสนับสนุนธุรกิจข้าวสู่สากล</t>
  </si>
  <si>
    <t>ค่าใช้จ่ายในการบริหารงานจังหวัดแบบบูรณาการ</t>
  </si>
  <si>
    <t>โครงการพัฒนาน้ำลุ่มน้ำสะแกกรังและแม่วงก์-อาคารบังคับน้ำคลองวังม้า</t>
  </si>
  <si>
    <t>โครงการพัฒนาลำอีเติ่ง-สะแกกรัง</t>
  </si>
  <si>
    <t>โครงการแก้มลิงบึงพรานอบ</t>
  </si>
  <si>
    <t>โครงการส่งเสริมและพัฒนาการผลิตและกระจายเมล็ดพันธุ์ข้าวกลุ่มจังหวัด</t>
  </si>
  <si>
    <t>โครงการพัฒนาศักยภาพผลิตภัณฑ์ OTOP จากข้าว อ้อยและมันสำปะหลัง</t>
  </si>
  <si>
    <t>โครงการพัฒนาแก้มลิงบึงหล่มระยะที่ 2 ม.5 ต.ลาดยาว อ.ลาดยาว</t>
  </si>
  <si>
    <t>โครงการพัฒนาคลองระบายน้ำวังร่มเกล้า</t>
  </si>
  <si>
    <t>โครงการพัฒนาแหล่งน้ำลุ่มน้ำปิง ระบบผันน้ำ แม่น้ำปิง ระยะที่ 2 อ.บรรพตพิสัย</t>
  </si>
  <si>
    <t>ค่าใช้จ่ายในการบริหารงานกลุ่มจังหวัดแบบบูรณาการ</t>
  </si>
  <si>
    <t>สอดคล้องกับยุทธศาสตร์กลุ่มจังหวัด ด้านการพัฒนาโครงสร้างและกระบวนการผลิต จำเป็นต้องพัฒนาเกษตรกรให้มีความรู้ความเข้าใจในกระบวนการผลิตทางการเกษตร เพื่อช่วยยกระดับคุณภาพผลผลิตตรงกับความต้องการของตลาด ลดต้นทุนการผลิต ผู้บริโภคมีสินค้าที่ปลอดภัย อนุรักษ์สภาพแวดล้อม ส่งเสริมการผลิตข้าวตามมาตรฐาน GAP และเพิ่มขีดความสามารถในการแข่งขันให้กับเกษตรกร สนับสนุนให้บรรลุการเป็นศูนย์กลางธุรกิจข้าวตามวิสัยทัศน์ที่กำหนด โดยจัดทำแปลงการผลิตข้าวตามหลักการเกษตรดีที่เหมาะสม(GAP) ตรวจรับรองแปลง ส่งเสริมการพัฒนาเครือข่าย และติดตามนิเทศโครงการ จำนวน 2,800 แปลง พื้นที่ 28,000 ไร่ 4 จังหวัด เป็นโครงการต่อเนื่องที่ได้รับสนับสนุนงบประมาณในปี 2554 และควรพิจารณาความซ้ำซ้อนของพื้นที่และกลุ่มเป้าหมายที่จะดำเนินการและภารกิจของหน่วยงานประจำ</t>
  </si>
  <si>
    <t>โครงการเพิ่มประสิทธิภาพการผลิตมันสำปะหลัง       กลุ่มจังหวัด</t>
  </si>
  <si>
    <t>โครงการส่งเสริมและพัฒนาการผลิตอ้อยโรงงาน       กลุ่มจังหวัด</t>
  </si>
  <si>
    <t>โครงการพัฒนาแก้มลิงวังชุมพร ม.7 ต.เขาชนกัน       อ.แม่วงก์</t>
  </si>
  <si>
    <t>ส่งเสริมการแปรรูปข้าว อ้อย          มันสำปะหลังไปสู่ผลิตภัณฑ์ที่ได้มาตรฐาน</t>
  </si>
  <si>
    <t xml:space="preserve">สอดคล้องกับวิสัยทัศน์การเป็นศูนย์กลางธุรกิจข้าว จึงจำเป็นต้องจัดกิจกรรมเพื่อขยายช่องทางการค้า เพิ่มมูลค่าสินค้า และการประชาสัมพันธ์ภาพลักษณ์ตัวสินค้า เพื่อรักษาตลาดข้าวเดิมและขยายตลาดใหม่ เป็นการเพิ่มขีดความสามารถในการแข่งขัน และสร้างภาพลักษณ์ให้สินค้าข้าวของกลุ่มจังหวัด ช่วยให้ธุรกิจข้าว  มีความเข้มแข็ง รายได้จากการผลิตของเกษตรกรเพิ่มขึ้น และเป็นการเสริมสร้างให้ผู้ประกอบการมีความรู้มีความสามารถในการแข่งขันอย่างต่อเนื่อง โดยจัดให้มีการจัดงานมหกรรมข้าวแฟร์ การสัมมนาเชิงวิชาการ การเจรจาการค้าพบปะผู้ประกอบการนำเข้าในต่างประเทศ การเข้าร่วมงานแสดงและจำหน่ายสินค้าในและต่างประเทศ อบรมผู้ประกอบการธุรกิจข้าวด้านการตลาดและการส่งออก การอบรมกลุ่มเกษตรกรผลิตข้าวปลอดภัยจากสารพิษ จัดทำสื่อ เอกสารประชาสัมพันธ์ เป็นโครงการต่อเนื่องที่ได้รับสนับสนุนงบประมาณในปี 2554 และควรพิจารณาความซ้ำซ้อนของพื้นที่และกลุ่มเป้าหมายที่จะดำเนินการ </t>
  </si>
  <si>
    <t xml:space="preserve">เป็นโครงการบูรณาการการบริหารจัดการด้านการท่องเที่ยว        เพื่อสร้างความเข้มแข็งและยกระดับมาตรฐานการท่องเที่ยวกลุ่มจังหวัด เพื่อให้การท่องเที่ยวเป็นแหล่งรายได้ที่สำคัญของกลุ่มจังหวัด มีเอกลักษณ์และเป็นที่รู้จักของนักท่องเที่ยว โดยจัดสร้างBrand จัดทำคู่มือและประชาสัมพันธ์ทางสื่อ แผ่นพับ หนังสือ จัดทำป้ายประชาสัมพันธ์ จัดFAMTRIP  Road Show สร้างเครือข่ายขยายตลาดใน-นอกประเทศ จัดทำป้ายแหล่งท่องเที่ยว เป็นโครงการต่อเนื่องที่ได้รับสนับสนุนงบประมาณในปี 2554 และควรระบุรายละเอียดบางกิจกรรมที่จะดำเนินการ เช่น การสร้าง Brand  </t>
  </si>
  <si>
    <t>พัฒนาแก้มลิงเพื่อกักเก็บน้ำ ก่อสร้างอาคารรับน้ำและระบายน้ำพร้อมขุดลอกคลองชักน้ำเข้าสู่แก้มลิง ในพื้นที่ อ.ขาณุวรลักษบุรี จ.กำแพงเพชร ช่วยบรรเทาปัญหาน้ำท่วมและเป็นแหล่งน้ำสำหรับเพาะปลูก การอุปโภคบริโภค เสริมสร้างรายได้และชีวิตความเป็นอยู่ของเกษตรกรให้ดีขึ้น เพิ่มความจุน้ำได้ 800,000 ลบ.ม ช่วยแก้ปัญหาพื้นที่และเกษตร ในพื้นที่ฝั่งขวาแม่น้ำปิง ในเขตอำเภอขาณุวรลักษณ์บุรี และอำเภอปางศิลาทอง จังหวัดกำแพงเพชร</t>
  </si>
  <si>
    <t>พัฒนาแหล่งน้ำพื้นที่จังหวัดนครสวรรค์โดยการขุดลอกคลอง จำนวน 2 แห่ง ก่อสร้างอาคารอัดน้ำกลางคลอง วางท่อระบายน้ำบนคันดิน เพื่อผันน้ำจากแม่น้ำหลักเข้าสู่พื้นที่เกษตรและระบายน้ำลงสู่แม่น้ำหลัก ช่วยแก้ปัญหาขาดแคลนน้ำเพื่อการเพาะปลูก ลดระดับความรุนแรงของน้ำหลาก พื้นที่เกษตรได้รับประโยชน์ จำนวน 7,000 ไร่ เกษตรกร 4 ตำบลในเขตอำเภอบรรพตพิสัย อำเภอลาดยาว จังหวัดนครสวรรค์และอำเภอขานุวรลักษณ์บุรี จังหวัดกำแพงเพชร</t>
  </si>
  <si>
    <t xml:space="preserve">พัฒนาแหล่งกักเก็บน้ำโดยการขุดลอกบึง เพิ่มแนวคันดินเพิ่มความจุเก็บกักน้ำ จำนวน 1 แห่ง เพื่อชะลอและรองรับน้ำลดระดับความรุนแรงของน้ำท่วมและกักเก็บน้ำไว้ใช้บริโภคอุปโภคและการเพาะปลูก ช่วยและแก้ปัญหาให้พื้นที่และเกษตรกร ในเขตอำเภอลาดยาว จังหวัดนครสวรรค์และอำเภอสว่างอารมณ์ จังหวัดอุทัยธานี 5 ตำบล </t>
  </si>
  <si>
    <t>พัฒนาคลองระบายน้ำ เพื่อช่วยระบายน้ำลงสู่แม่น้ำหลัก ลดความรุนแรงของน้ำท่วม เกษตรกรมีน้ำเพียงพอในการเพาะปลูก ช่วยและแก้ปัญหาให้พื้นที่และเกษตรกร อำเภอโกรกพระ จังหวัดนครสวรรค์ อำเภอขาณุวรลักษณ์บุรี และอำเภอสว่างอารมณ์ จังหวัดอุทัยธานี เพื่อให้บรรลุวัตถุประสงค์ของโครงการควรระบุแนวทางดำเนินงานให้ชัดเจน</t>
  </si>
  <si>
    <t>เป็นการพัฒนาเกษตรกรผู้ผลิตอ้อยโรงงาน ในด้านกระบวนการผลิตอ้อยโรงงานตั้งแต่การปรับปรุงดิน การกระจายพันธุ์ การดูแลรักษา การป้องกันศัตรูอ้อย เพื่อยกระดับปริมาณและคุณภาพของผลผลิตให้สูงขึ้น ทั้งเป็นการปรับตัวเพิ่มศักยภาพและประสิทธิภาพในการผลิตพืชพลังงานทดแทนหรือเพื่อการแปรรูป โดยจัดทำแปลงผลิตและขยายพันธุ์พันธุ์ดี รณรงค์การพัฒนาคุณภาพอ้อยสดลดการเผา จัดแปลงสาธิตระบบน้ำผิวดิน ส่งเสริมและพัฒนาการใช้ปุ๋ยเคมีตามค่าวิเคราะห์ดิน ส่งเสริมการป้องกันและกำจัดศัตรูพืชอ้อยโดยวิธีผสมผสาน จัดเวทีเชื่อมโยงเครือข่ายผู้ปลูก และจัดงานวันสาธิตและติดตามประเมินผลและสนับสนุนพันธุ์ ปุ๋ยเคมี สารชีวภัณฑ์ป้องกันศัตรูและอุปกรณ์ระบบน้ำผิวดิน  เป้าหมาย 74 จุด เกษตรกร 1,850 ราย พื้นที่ 18,500 ไร่</t>
  </si>
  <si>
    <t xml:space="preserve">เป็นการพัฒนากลุ่มเกษตรกรผู้ผลิตมันสำปะหลัง โดยการพัฒนากระบวนการผลิต ตั้งแต่การผลิต กระจายพันธุ์และใช้พันธุ์พันธุ์ดีที่เหมาะสมในท้องถิ่น การปรับปรุงดินยกระดับปริมาณและคุณภาพของผลผลิต  ช่วยให้ปริมาณและคุณภาพผลผลิตมันสำปะหลังสูง ซึ่งจะส่งผลให้เกษตรกรมีรายได้เพิ่มขึ้น ทั้งเป็นการยกระดับมาตรฐานการผลิตเพื่อการแข่งขัน เพื่อรองรับการผลิตพืชพลังงานทดแทนในอนาคต โดยจัดทำแปลงผลิตและขยายพันธุ์พันธุ์ดี จัดกระบวนการเรียนรู้แบบมีส่วนร่วม จัดทำแปลงเพิ่มประสิทธิภาพการผลิต จัดเวทีเชื่อมโยงเครือข่ายผู้ผลิตและติดตามประเมินผล และสนับสนุนพันธุ์ 5,100 ไร่ ปุ๋ยเคมีและสารเคมีควาบคุมศัตรูพืช 23,400 ไร่  ในพื้นที่ 4 จังหวัด พื้นที่เกษตร 3,360 แปลง เกษตรกร 168 ราย 168 กลุ่ม เป็นโครงการต่อเนื่องที่ได้รับสนับสนุนงบประมาณในปี 2554 และควรพิจารณาความซ้ำซ้อนของพื้นที่และกลุ่มเป้าหมายที่จะดำเนินการ  </t>
  </si>
  <si>
    <t>ปรับปรุงแหล่งกักเก็บน้ำเพิ่มขนาดความจุปริมาณเก็บกักน้ำ ขนาดใหญ่ตามลำน้ำ(ลักษณะคล้ายกระเพาะหมู) เพื่อชะลอและรองรับน้ำลดระดับความรุนแรงของน้ำท่วม กักเก็บน้ำไว้ใช้อุปโภคบริโภคและการเพาะปลูกในช่วงฤดูแล้ง ช่วยและแก้ปัญหาพื้นที่และเกษตรกร จำนวน 5,000 ไร่ เกษตรกร 3 ตำบล ในเขตอำเภอแม่วงก์ จังหวัดนครสวรรค์และอำเภอขาณุวรลักษณ์บุรี จังหวัดนครสวรรค์ เพื่อให้บรรลุวัตถุประสงค์ของโครงการควรระบุแนวทางดำเนินงานให้ชัดเจน</t>
  </si>
  <si>
    <t xml:space="preserve">ปรับปรุงเส้นทางคมนาคม เพื่อรองรับและเชื่อมโครงข่ายขนส่งสินค้าเกษตรกับระบบรถไฟรางคู่ ให้สามารถขนส่งและกระจายสินค้าได้สะดวก รวดเร็ว ลดระยะเวลา/ต้นทุนการขนส่ง โดยการก่อสร้างถนนลาดยางผิวจราจรแบบเคฟซีล กว้าง 7 เมตร ยาว 5.3 กิโลเมตร ใน อ.เมือง จ.นครสวรรค์ สอดคล้องกับประเด็นยุทธศาสตร์กลุ่มจังหวัดในการพัฒนาระบบขนส่งและการกระจายสินค้า </t>
  </si>
  <si>
    <t>ก่อสร้างอาคารบังคับน้ำลักษณะเป็นฝายกักเก็บน้ำในลำน้ำและคันกั้นน้ำด้านข้าง พร้อมระบบส่งน้ำอาคารปากคลองสาขาและคลองส่งน้ำ ของลุ่มน้ำสะแกกรังและแม่วงก์ในพื้นที่ อ.ลาดยาว จ.นครสวรรค์ เพื่อช่วยชะลอและกระจายน้ำออกคลองสาขาช่วยลดปัญหาน้ำท่วม เกษตรกรมีน้ำเพียงพอในการเพาะปลูกทางการเกษตร โดยเกษตรกรและพื้นที่ 2 ฝั่งแม่น้ำวงก์ 6 ตำบล 3 อำเภอ ในจังหวัดนครสวรรค์และอุทัยธานีได้รับการแก้ปัญหา สอดคล้องกับยุทธศาสตร์กลุ่มจังหวัด ด้านการพัฒนาโครงสร้างและกระบวนการผลิตข้าว อ้อยและมันสำปะหลัง</t>
  </si>
  <si>
    <t>พัฒนาแหล่งน้ำเพื่อช่วยบรรเทาอุทกภัยน้ำท่วมซ้ำซากบริเวณพื้นที่ลุ่มน้ำสะแกกรัง ในพื้นที่ อ.เมือง จ.อุทัยธานี ช่วยเสริมการเพาะปลูกให้แก่พื้นที่การเกษตร ให้สามารถเพิ่มผลผลิตต่อไร่และลดความเสี่ยงจากความเสียหายจากภัยธรรมชาติ โดยขุดลอกบริเวณจุดร่วมของแม่น้ำสำคัญ 2 สายและก่อสร้างคันกั้นน้ำริมลำห้วย  ช่วยแก้ปัญหาให้พื้นที่และเกษตร จำนวน 20,000 ไร่ เกษตรกร 3,553 ราย อำเภอโกรกพระ จังหวัดนครสวรรค์และอำเภอเมือง จังหวัดอุทัยธานี สอดคล้องกับยุทธศาสตร์ของกลุ่มจังหวัด และเป็นความจำเป็นเร่งด่วนของพื้นที่</t>
  </si>
  <si>
    <t>เป็นโครงการพัฒนาระบบการผลิตผลิตภัณฑ์ OTOP ของข้าว อ้อยและมันสำปะหลังของกลุ่มจังหวัดด้านรูปแบบ มาตรฐานสินค้า บรรจุภัณฑ์ และการตลาด ระบบการผลิต มาตรฐานสินค้าให้เป็นเอกลักษณ์ของกลุ่มจังหวัด ตรงตามความต้องการของตลาดช่วยให้ผลิตภัณฑ์ OTOP ของกลุ่มจังหวัดมีคุณภาพมาตรฐานเดียวกันเป็นที่รู้จักแพร่หลาย และช่องทางการตลาดเพิ่มขึ้นผู้ผลิต มีประสิทธิภาพด้านการแข่งขัน มีรายได้เพิ่มขึ้น โดยการพัฒนาคุณภาพ/มาตรฐานบรรจุภัณฑ์ สร้างและพัฒนาเครือข่าย กระจายแหล่งการผลิตสินค้าOTOPใน 4 จังหวัด เป้าหมายกลุ่มเกษตรกร กลุ่มสหกรณ์ ศูนย์ข้าวชุมชน เครือข่ายผู้ผลิต OTOP ใน 4 จังหวัดเป็นโครงการต่อเนื่องที่ได้รับสนับสนุนงบประมาณในปี 2554 และควรพิจารณาความซ้ำซ้อนของพื้นที่และกลุ่มเป้าหมายที่จะดำเนินการ</t>
  </si>
  <si>
    <t>วงเงินปี 2555 (บาท)</t>
  </si>
  <si>
    <t>เห็นควรสนับสนุนงบประมาณ (บาท)</t>
  </si>
  <si>
    <t>ปรับลดงบประมาณ (บาท)</t>
  </si>
  <si>
    <t>เห็นควรสนับสนุนงบประมาณ</t>
  </si>
  <si>
    <t>ปรับลดงบประมาณ</t>
  </si>
  <si>
    <t>ก่อสร้างฝายจำนวน 1 แห่ง ยาว 100 เมตร สูง 350 เมตร เพื่อบรรเทาปัญหาน้ำท่วมซ้ำซากในฤดูฝน และเป็นแหล่งน้ำต้นทุนสำหรับช่วยเหลือการอุปโภคบริโภค รวมทั้งการเพาะปลูกในฤดูแล้ง พื้นที่รับประโยชน์ 50,000 ไร่ในตำบลปางมะค่า เป็นการเสริมสร้างความเป็นอยู่ของเกษตรกรให้ดีขึ้น สอดคล้องกับนโยบายรัฐบาลเร่งด่วนข้อ 1.4 การบริหารจัดการน้ำฯ</t>
  </si>
  <si>
    <t>ขุดลอกคลองจำนวน 1 สาย ความยาว 8 กิโลเมตร ปากกว้าง 50 เมตร ลึก 2.5 เมตร ลาด 120 เมตร พร้อมถนนลูกรัง พื้นที่การเกษตร 60,000 ไร่ในเขต ต.ปางมะค่า จ.กำแพงเพชร และ อ. แม่วงก์ จ.นครสวรรค์ เป็นการเสริมสร้างความเป็นอยู่ของเกษตรกรให้ดีขึ้น สอดคล้องกับนโยบายรัฐบาลเร่งด่วนข้อ 1.4 การบริหารจัดการน้ำฯ</t>
  </si>
  <si>
    <t>เป็นโครงการพัฒนารูปแบบบรรจุภัณฑ์สินค้าเกษตรให้เหมาะสมกับสินค้าทั้งด้านเก็บรักษา การขนส่ง และรูปแบบที่เหมาะสม       มีมาตรฐานต้นทุนต่ำ ดึงดูดความสนใจเป็นการสร้างมูลค่าเพิ่มให้กับสินค้า โดยเริ่มตั้งแต่การสำรวจผลิตภัณฑ์แปรรูป คัดเลือกกลุ่มเป้าหมายเข้าร่วมโครงการ จัดฝึกอบรม ออกแบบและจดทะเบียนตราสินค้า ออกแบบ/ปรับปรุงบรรจุภัณฑ์สินค้า จัดสัมมนา จัดแสดงและจำหน่ายผลิตภัณฑ์  โดยการจัดจ้างที่ปรึกษาดำเนินการ เป้าหมายผู้ประกอบการโรงงานอุตสาหกรรมแปรรูปข้าว ผู้ผลิตบรรจุภัณฑ์ เป็นการบูรณาการโครงการพัฒนาบรรจุภัณฑ์สินค้าเกษตรแปรรูปเพื่อการกระจายสินค้า และโครงการพัฒนาอุตสาหกรรมแปรรูปสินค้าเกษตรมุ่งสู่มาตรฐานเข้าด้วยกัน</t>
  </si>
  <si>
    <t>เป็นโครงการพัฒนาเตรียมความพร้อมบุคลากรด้านการท่องเที่ยว ช่วยให้บุคลากรมีความรู้ความเข้าใจด้านการท่องเที่ยวและการบริการ เป็นการยกระดับธุรกิจการท่องเที่ยวมีความยั่งยืนทั้งเป็นการสร้างงานสร้างอาชีพ โดยการอบรมพัฒนาผู้นำเที่ยวท้องถิ่น ผู้นำเที่ยวน้อยร่วมกับสถานศึกษา พัฒนาศักยภาพเครือข่ายด้านการท่องเที่ยว พัฒนาศักยภาพการประสานงานด้านการท่องเที่ยวและพัฒนาทักษะภาษาอังกฤษเบื้องต้น เป้าหมาย 160 คน เป็นโครงการต่อเนื่องที่ได้รับสนับสนุนงบประมาณในปี 2554</t>
  </si>
  <si>
    <t>ปรับปรุงเส้นทางคมนาคม เพื่อรองรับและเชื่อมโครงข่ายขนส่งสินค้าเกษตรกับระบบรถไฟรางคู่ เพื่อให้การคมนาคมและขนส่งทางถนนของกลุ่มจังหวัดภาคเหนือตอนล่าง 2 เชื่อมโยงและรองรับระบบการขนส่งในอนาคต ให้สามารถขนส่งและกระจายสินค้าได้สะดวก รวดเร็ว ลดระยะเวลา/ต้นทุนการขนส่ง โดยการก่อสร้างถนนลาดยางผิวจราจรแบบเคฟซีล กว้าง 7 เมตร ยาว 3 กิโลเมตร ใน อ.เมือง จ.นครสวรรค์ สอดคล้องกับประเด็นยุทธศาสตร์กลุ่มจังหวัดในการพัฒนาระบบขนส่งและการกระจายสินค้า</t>
  </si>
  <si>
    <t xml:space="preserve">ปรับปรุงเส้นทางคมนาคมตามมาตรฐานกรมทางหลวงชนบท      สายแยกทางหลวง 3004 เพื่อเพิ่มศักยภาพและรองรับการเป็นศูนย์กลางสินค้าทางการเกษตรของกลุ่มจังหวัด การขนส่งสินค้าเกษตรและกระจายสินค้าได้สะดวก รวดเร็ว ปลอดภัย ลดระยะเวลา/ต้นทุนการขนส่ง โดยการเสริมผิวลาดยางแอสฟัลติกคอนกรีตปรับสภาพผิวจราจรลาดยางเดิมที่เป็นหลุมเป็นบ่อ ยาว 10.219 กิโลเมตร ใน อ.เมือง จ.นครสวรรค์ สอดคล้องกับประเด็นยุทธศาสตร์กลุ่มจังหวัดในการพัฒนาระบบขนส่งและการกระจายสินค้า </t>
  </si>
  <si>
    <t xml:space="preserve">สอดคล้องกับยุทธศาสตร์กลุ่มจังหวัดด้านการพัฒนาโครงสร้างและกระบวนการผลิต เพื่อให้การผลิตข้าวของเกษตรกรมีผลผลิตเพิ่มขึ้นและมีคุณภาพตามความต้องการของตลาด เพื่อเป็นแหล่งผลิตเมล็ดพันธุ์พันธุ์ดีใช้เองและกระจายไปสู่ชุมชนอย่างเพียงพอต่อเนื่อง และเป็นศูนย์กลางในการถ่ายทอดความรู้ ช่วยแก้ปัญหาการขาดแคลนเมล็ดข้าวพันธุ์ดี จำเป็นต้องพัฒนาแหล่งผลิตหรือกลุ่มผู้ผลิตพันธุ์ข้าว โดยการจัดเวทีแลกเปลี่ยนเรียนรู้เทคโนโลยีการผลิต โรงเรียนเกษตรกร 90 ศูนย์และจัดทำแปลงผลิตเมล็ดพันธุ์ ประชุมเชื่อมโยงเครือข่ายแกนนำศูนย์ข้าวชุมชน ติดตามประเมินผล เพิ่มประสิทธิภาพการปรับปรุงสภาพเมล็ดพันธุ์ สนับสนุนเมล็ดพันธุ์ เครื่องคัดและทำความสะอาดเมล็ดพันธุ์ 45 เครื่อง เครื่องเย็บกระสอบมือถือ 45 เครื่อง พื้นที่ 18,000 ไร่ พื้นที่ดำเนินการ 4 จังหวัดเป็นโครงการต่อเนื่องที่ได้รับสนับสนุนงบประมาณในปี 2554 </t>
  </si>
  <si>
    <t>ü</t>
  </si>
  <si>
    <t>ลำดับความสำคัญ</t>
  </si>
  <si>
    <t>ไม่ควรสนับสนุนนงบประมาณ</t>
  </si>
  <si>
    <t>ไม่ควรสนับสนุนงบประมาณ</t>
  </si>
  <si>
    <t>พัฒนาแหล่งกักเก็บน้ำซึ่งมีพื้นที่ 65 ไร่ โดยการขุดลอกบึง  ทำคันดินบดอัดแน่น พร้อมก่อสร้างอาคารประกอบ ช่วยระบายน้ำบรรเทาปัญหาน้ำท่วมและกักเก็บน้ำใช้เป็นแหล่งน้ำเพียงพอในการเพาะปลูกสามารถเพิ่มผลผลิตทางการเกษตร เสริมสร้างรายได้และชีวิตความเป็นอยู่ของเกษตรกรให้ดีขึ้น ช่วยและแก้ปัญหาให้พื้นที่และเกษตรกร ในเขตอำเภอวชิรบารมี จังหวัดพิจิตรและอำเภอลานกระบือ จังหวัดกำแพงเพชร</t>
  </si>
  <si>
    <t>กรอบวงเงินที่จะได้รับการจัดสรรในปีงบประมาณ 2555 ตามเกณฑ์ของ ก.น.จ. ของกลุ่มจังหวัดภาคเหนือตอนล่าง 2 จำนวน 294.0  ล้านบาท</t>
  </si>
  <si>
    <t>โครงการพัฒนาแก้มลิงหนองงูเห่าพร้อมขุดลอกคลองชักน้ำ</t>
  </si>
  <si>
    <t>โครงการประชาสัมพันธ์การท่องเที่ยวกลุ่มจังหวัดภาคเหนือตอนล่าง2 (นครสวรรค์ กำแพงเพชร พิจิตร อุทัยธานี)</t>
  </si>
  <si>
    <t>โครงการพัฒนาบุคลากรด้านการท่องเที่ยวกลุ่มจังหวัดภาคเหนือตอนล่าง2 (นครสวรรค์ กำแพงเพชร พิจิตร อุทัยธานี)</t>
  </si>
  <si>
    <t xml:space="preserve">โครงการก่อสร้างฝายปางมะค่า ต.ปางมะค่า อ.ขาณุวรลักษบุรี จ.กำแพงเพชร </t>
  </si>
  <si>
    <t>โครงการขุดลอกคลองแม่วงก์ระหว่างบ้านเขาชนกัน ต.เขาชนกัน อ.แม่วงก์ จ.นครสวรรค์ถึงบ้านปางมะค่า ต.ปางมะค่า อ.ขาณุวรลักษบุรี จ.กำแพงเพชร</t>
  </si>
  <si>
    <t>โครงการพัฒนาขีดความสามารถในการแข่งขัน             -อุตสาหกรรมแปรรูปสินค้าเกษตรกลุ่มจังหวัดภาคเหนือตอนล่าง 2                                                  -พัฒนาบรรจุภัณฑ์สินค้าเกษตรแปรรูปเพื่อการกระจายสินค้า</t>
  </si>
  <si>
    <t>โครงการพัฒนาเส้นทางคมนาคมเพื่อรองรับระบบรถไฟรางคู่                                                                      -ก่อสร้างถนนลาดยาง สายแยกทางหลวง 3004 (กม.5) ถึง ม.3 บ้านอ่างหิน ต.หนองปลิง อ.เมือง ระยะทาง 5.30 กม.</t>
  </si>
  <si>
    <t>โครงการพัฒนาเส้นทางคมนาคมเพื่อรองรับระบบรถไฟรางคู่                                                                       - ก่อสร้างถนนลาดยาง สาย 3 บ้านอ่างหิน แยกถนนลาดยาง ของ อบจ.นว. ต.หนองปลิง ต.เขาทอง ระยะทาง 3.000 กม.</t>
  </si>
  <si>
    <t>โครงการปรับปรุงเส้นทางคมนาคมเพื่อขนส่งสินค้าทางการเกษตร                                                         - ก่อสร้างเสริมผิวลาดยางแอสฟัลติกคอนกรีต สายแยก ทล.3004 บ้านหนองปลิง ต.หนองปลิง อ.เมือง-บ้านเขาทอ ต.พยุหะคีรี จ.นครสวรรค์ ระยะทาง 10.219 กม.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</si>
</sst>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#,##0.000"/>
    <numFmt numFmtId="189" formatCode="#,##0.000;[Red]#,##0.000"/>
    <numFmt numFmtId="190" formatCode="\-"/>
  </numFmts>
  <fonts count="34">
    <font>
      <sz val="11"/>
      <color theme="1"/>
      <name val="Tahoma"/>
      <family val="2"/>
      <charset val="222"/>
      <scheme val="minor"/>
    </font>
    <font>
      <b/>
      <sz val="12"/>
      <color indexed="8"/>
      <name val="Tahoma"/>
      <family val="2"/>
    </font>
    <font>
      <sz val="12"/>
      <color indexed="8"/>
      <name val="Tahoma"/>
      <family val="2"/>
    </font>
    <font>
      <sz val="10"/>
      <name val="Arial"/>
      <family val="2"/>
    </font>
    <font>
      <sz val="9"/>
      <name val="Tahoma"/>
      <family val="2"/>
    </font>
    <font>
      <b/>
      <sz val="9"/>
      <color indexed="8"/>
      <name val="Tahoma"/>
      <family val="2"/>
    </font>
    <font>
      <sz val="11"/>
      <color indexed="8"/>
      <name val="Tahoma"/>
      <family val="2"/>
      <charset val="222"/>
    </font>
    <font>
      <sz val="8"/>
      <name val="Tahoma"/>
      <family val="2"/>
      <charset val="222"/>
    </font>
    <font>
      <b/>
      <sz val="10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sz val="10"/>
      <color indexed="8"/>
      <name val="Tahoma"/>
      <family val="2"/>
    </font>
    <font>
      <sz val="9"/>
      <color indexed="8"/>
      <name val="Tahoma"/>
      <family val="2"/>
    </font>
    <font>
      <sz val="8"/>
      <name val="Tahoma"/>
      <family val="2"/>
    </font>
    <font>
      <sz val="8"/>
      <name val="Wingdings 2"/>
      <family val="1"/>
      <charset val="2"/>
    </font>
    <font>
      <sz val="16"/>
      <color indexed="8"/>
      <name val="Browallia New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</font>
    <font>
      <sz val="9"/>
      <color rgb="FFFF0000"/>
      <name val="Tahoma"/>
      <family val="2"/>
    </font>
    <font>
      <sz val="11"/>
      <color rgb="FFFF0000"/>
      <name val="Tahoma"/>
      <family val="2"/>
    </font>
    <font>
      <sz val="9"/>
      <color rgb="FF00B0F0"/>
      <name val="Tahoma"/>
      <family val="2"/>
    </font>
    <font>
      <b/>
      <sz val="9"/>
      <color rgb="FF00B0F0"/>
      <name val="Tahoma"/>
      <family val="2"/>
    </font>
    <font>
      <b/>
      <sz val="9"/>
      <color rgb="FFFF0000"/>
      <name val="Tahoma"/>
      <family val="2"/>
    </font>
    <font>
      <sz val="11"/>
      <name val="Tahoma"/>
      <family val="2"/>
      <charset val="222"/>
      <scheme val="minor"/>
    </font>
    <font>
      <b/>
      <sz val="11"/>
      <color theme="1"/>
      <name val="Tahoma"/>
      <family val="2"/>
    </font>
    <font>
      <sz val="10"/>
      <name val="Tahoma"/>
      <family val="2"/>
      <charset val="222"/>
      <scheme val="minor"/>
    </font>
    <font>
      <sz val="9"/>
      <color indexed="8"/>
      <name val="Tahoma"/>
      <family val="2"/>
      <scheme val="major"/>
    </font>
    <font>
      <b/>
      <sz val="9"/>
      <color theme="1"/>
      <name val="Tahoma"/>
      <family val="2"/>
    </font>
    <font>
      <sz val="8"/>
      <name val="Tahoma"/>
      <family val="2"/>
      <scheme val="major"/>
    </font>
    <font>
      <sz val="8"/>
      <name val="Tahoma"/>
      <family val="2"/>
      <scheme val="minor"/>
    </font>
    <font>
      <sz val="9"/>
      <color theme="1"/>
      <name val="Tahoma"/>
      <family val="2"/>
    </font>
    <font>
      <sz val="8"/>
      <name val="Tahoma"/>
      <family val="2"/>
      <charset val="222"/>
      <scheme val="minor"/>
    </font>
    <font>
      <b/>
      <sz val="8"/>
      <name val="Tahoma"/>
      <family val="2"/>
      <scheme val="minor"/>
    </font>
    <font>
      <b/>
      <sz val="18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1">
    <xf numFmtId="0" fontId="0" fillId="0" borderId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143">
    <xf numFmtId="0" fontId="0" fillId="0" borderId="0" xfId="0"/>
    <xf numFmtId="0" fontId="1" fillId="0" borderId="0" xfId="0" applyFont="1" applyAlignment="1">
      <alignment vertical="center"/>
    </xf>
    <xf numFmtId="0" fontId="17" fillId="0" borderId="0" xfId="0" applyFont="1"/>
    <xf numFmtId="0" fontId="2" fillId="0" borderId="0" xfId="0" applyFont="1" applyAlignment="1">
      <alignment vertical="center"/>
    </xf>
    <xf numFmtId="0" fontId="4" fillId="0" borderId="0" xfId="10" applyFont="1" applyAlignment="1">
      <alignment vertical="center"/>
    </xf>
    <xf numFmtId="187" fontId="4" fillId="0" borderId="0" xfId="1" applyNumberFormat="1" applyFont="1" applyAlignment="1">
      <alignment vertical="center"/>
    </xf>
    <xf numFmtId="0" fontId="5" fillId="0" borderId="1" xfId="10" applyFont="1" applyFill="1" applyBorder="1" applyAlignment="1">
      <alignment horizontal="center" vertical="center"/>
    </xf>
    <xf numFmtId="187" fontId="5" fillId="0" borderId="2" xfId="1" applyNumberFormat="1" applyFont="1" applyFill="1" applyBorder="1" applyAlignment="1">
      <alignment horizontal="center" vertical="center"/>
    </xf>
    <xf numFmtId="0" fontId="18" fillId="0" borderId="0" xfId="10" applyFont="1" applyAlignment="1">
      <alignment vertical="center"/>
    </xf>
    <xf numFmtId="187" fontId="18" fillId="0" borderId="0" xfId="1" applyNumberFormat="1" applyFont="1" applyAlignmen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187" fontId="18" fillId="0" borderId="0" xfId="1" applyNumberFormat="1" applyFont="1" applyBorder="1" applyAlignment="1">
      <alignment horizontal="center" vertical="center"/>
    </xf>
    <xf numFmtId="0" fontId="18" fillId="0" borderId="0" xfId="10" applyFont="1" applyBorder="1" applyAlignment="1">
      <alignment horizontal="center" vertical="center"/>
    </xf>
    <xf numFmtId="0" fontId="19" fillId="0" borderId="0" xfId="0" applyFont="1"/>
    <xf numFmtId="43" fontId="18" fillId="0" borderId="0" xfId="1" applyFont="1" applyAlignment="1">
      <alignment vertical="center"/>
    </xf>
    <xf numFmtId="187" fontId="5" fillId="0" borderId="1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3" fillId="0" borderId="0" xfId="0" applyFont="1" applyFill="1"/>
    <xf numFmtId="0" fontId="24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10" applyFont="1" applyAlignment="1">
      <alignment vertical="center"/>
    </xf>
    <xf numFmtId="0" fontId="22" fillId="0" borderId="0" xfId="10" applyFont="1" applyAlignment="1">
      <alignment vertical="center"/>
    </xf>
    <xf numFmtId="187" fontId="22" fillId="0" borderId="0" xfId="1" applyNumberFormat="1" applyFont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187" fontId="22" fillId="0" borderId="0" xfId="1" applyNumberFormat="1" applyFont="1" applyBorder="1" applyAlignment="1">
      <alignment horizontal="center" vertical="center"/>
    </xf>
    <xf numFmtId="0" fontId="22" fillId="0" borderId="0" xfId="1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wrapText="1"/>
    </xf>
    <xf numFmtId="187" fontId="7" fillId="0" borderId="0" xfId="1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NumberFormat="1" applyFont="1" applyFill="1" applyAlignment="1">
      <alignment wrapText="1"/>
    </xf>
    <xf numFmtId="0" fontId="23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49" fontId="23" fillId="0" borderId="0" xfId="0" applyNumberFormat="1" applyFont="1" applyFill="1" applyAlignment="1">
      <alignment wrapText="1"/>
    </xf>
    <xf numFmtId="0" fontId="23" fillId="0" borderId="0" xfId="0" applyFont="1" applyFill="1" applyAlignment="1">
      <alignment horizontal="right"/>
    </xf>
    <xf numFmtId="0" fontId="23" fillId="0" borderId="0" xfId="0" applyNumberFormat="1" applyFont="1" applyFill="1" applyAlignment="1">
      <alignment wrapText="1"/>
    </xf>
    <xf numFmtId="187" fontId="23" fillId="0" borderId="0" xfId="1" applyNumberFormat="1" applyFont="1" applyFill="1"/>
    <xf numFmtId="187" fontId="25" fillId="0" borderId="0" xfId="1" applyNumberFormat="1" applyFont="1" applyFill="1"/>
    <xf numFmtId="187" fontId="23" fillId="0" borderId="0" xfId="1" applyNumberFormat="1" applyFont="1" applyFill="1" applyAlignment="1">
      <alignment horizontal="right"/>
    </xf>
    <xf numFmtId="0" fontId="17" fillId="0" borderId="0" xfId="0" applyFont="1" applyAlignment="1">
      <alignment vertical="center"/>
    </xf>
    <xf numFmtId="0" fontId="17" fillId="0" borderId="6" xfId="0" applyFont="1" applyBorder="1" applyAlignment="1">
      <alignment vertical="center"/>
    </xf>
    <xf numFmtId="0" fontId="22" fillId="0" borderId="0" xfId="0" applyFont="1"/>
    <xf numFmtId="0" fontId="27" fillId="0" borderId="0" xfId="0" applyFont="1"/>
    <xf numFmtId="0" fontId="28" fillId="0" borderId="4" xfId="0" applyNumberFormat="1" applyFont="1" applyFill="1" applyBorder="1" applyAlignment="1">
      <alignment horizontal="left" vertical="center" wrapText="1"/>
    </xf>
    <xf numFmtId="3" fontId="28" fillId="0" borderId="4" xfId="0" applyNumberFormat="1" applyFont="1" applyFill="1" applyBorder="1" applyAlignment="1">
      <alignment horizontal="right" vertical="center" wrapText="1"/>
    </xf>
    <xf numFmtId="0" fontId="28" fillId="0" borderId="3" xfId="0" applyNumberFormat="1" applyFont="1" applyFill="1" applyBorder="1" applyAlignment="1">
      <alignment horizontal="left" vertical="center" wrapText="1"/>
    </xf>
    <xf numFmtId="3" fontId="28" fillId="0" borderId="3" xfId="0" applyNumberFormat="1" applyFont="1" applyFill="1" applyBorder="1" applyAlignment="1">
      <alignment horizontal="right" vertical="center" wrapText="1"/>
    </xf>
    <xf numFmtId="0" fontId="29" fillId="0" borderId="3" xfId="0" applyNumberFormat="1" applyFont="1" applyFill="1" applyBorder="1" applyAlignment="1">
      <alignment horizontal="left" vertical="center" wrapText="1"/>
    </xf>
    <xf numFmtId="0" fontId="30" fillId="0" borderId="0" xfId="0" applyFont="1" applyAlignment="1"/>
    <xf numFmtId="0" fontId="30" fillId="0" borderId="0" xfId="0" applyFont="1" applyAlignment="1">
      <alignment horizontal="right"/>
    </xf>
    <xf numFmtId="0" fontId="30" fillId="0" borderId="0" xfId="0" applyFont="1"/>
    <xf numFmtId="188" fontId="30" fillId="0" borderId="0" xfId="0" applyNumberFormat="1" applyFont="1" applyAlignment="1">
      <alignment horizontal="right"/>
    </xf>
    <xf numFmtId="188" fontId="30" fillId="0" borderId="0" xfId="0" applyNumberFormat="1" applyFont="1"/>
    <xf numFmtId="189" fontId="30" fillId="0" borderId="0" xfId="0" applyNumberFormat="1" applyFont="1"/>
    <xf numFmtId="0" fontId="28" fillId="0" borderId="4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3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31" fillId="0" borderId="0" xfId="0" applyFont="1" applyFill="1"/>
    <xf numFmtId="0" fontId="13" fillId="0" borderId="4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center" wrapText="1"/>
    </xf>
    <xf numFmtId="187" fontId="13" fillId="0" borderId="5" xfId="1" applyNumberFormat="1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3" fontId="29" fillId="0" borderId="5" xfId="0" applyNumberFormat="1" applyFont="1" applyFill="1" applyBorder="1" applyAlignment="1">
      <alignment horizontal="left" vertical="center" wrapText="1"/>
    </xf>
    <xf numFmtId="0" fontId="13" fillId="0" borderId="3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3" fontId="22" fillId="2" borderId="0" xfId="0" applyNumberFormat="1" applyFont="1" applyFill="1" applyAlignment="1">
      <alignment vertical="center"/>
    </xf>
    <xf numFmtId="187" fontId="20" fillId="0" borderId="0" xfId="0" applyNumberFormat="1" applyFont="1" applyAlignment="1">
      <alignment vertical="center"/>
    </xf>
    <xf numFmtId="187" fontId="21" fillId="0" borderId="0" xfId="0" applyNumberFormat="1" applyFont="1" applyAlignment="1">
      <alignment vertical="center"/>
    </xf>
    <xf numFmtId="0" fontId="5" fillId="0" borderId="1" xfId="2" applyNumberFormat="1" applyFont="1" applyBorder="1" applyAlignment="1">
      <alignment horizontal="center" vertical="center"/>
    </xf>
    <xf numFmtId="187" fontId="5" fillId="0" borderId="5" xfId="1" applyNumberFormat="1" applyFont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3" fontId="13" fillId="0" borderId="3" xfId="0" applyNumberFormat="1" applyFont="1" applyFill="1" applyBorder="1" applyAlignment="1">
      <alignment horizontal="right" vertical="center"/>
    </xf>
    <xf numFmtId="0" fontId="12" fillId="0" borderId="1" xfId="1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1" fontId="12" fillId="0" borderId="1" xfId="2" applyNumberFormat="1" applyFont="1" applyBorder="1" applyAlignment="1">
      <alignment horizontal="center" vertical="center" wrapText="1"/>
    </xf>
    <xf numFmtId="187" fontId="12" fillId="0" borderId="1" xfId="1" applyNumberFormat="1" applyFont="1" applyBorder="1" applyAlignment="1">
      <alignment horizontal="right" vertical="center" wrapText="1"/>
    </xf>
    <xf numFmtId="3" fontId="12" fillId="0" borderId="1" xfId="1" applyNumberFormat="1" applyFont="1" applyBorder="1" applyAlignment="1">
      <alignment horizontal="right" vertical="center" wrapText="1"/>
    </xf>
    <xf numFmtId="187" fontId="12" fillId="0" borderId="13" xfId="1" applyNumberFormat="1" applyFont="1" applyBorder="1" applyAlignment="1">
      <alignment horizontal="center" vertical="center" wrapText="1"/>
    </xf>
    <xf numFmtId="1" fontId="12" fillId="0" borderId="13" xfId="2" applyNumberFormat="1" applyFont="1" applyBorder="1" applyAlignment="1">
      <alignment horizontal="center" vertical="center" wrapText="1"/>
    </xf>
    <xf numFmtId="3" fontId="12" fillId="0" borderId="13" xfId="1" applyNumberFormat="1" applyFont="1" applyBorder="1" applyAlignment="1">
      <alignment horizontal="right" vertical="center" wrapText="1"/>
    </xf>
    <xf numFmtId="190" fontId="12" fillId="0" borderId="1" xfId="2" applyNumberFormat="1" applyFont="1" applyBorder="1" applyAlignment="1">
      <alignment horizontal="center" vertical="center" wrapText="1"/>
    </xf>
    <xf numFmtId="3" fontId="31" fillId="0" borderId="0" xfId="0" applyNumberFormat="1" applyFont="1" applyFill="1"/>
    <xf numFmtId="3" fontId="15" fillId="0" borderId="13" xfId="0" applyNumberFormat="1" applyFont="1" applyFill="1" applyBorder="1" applyAlignment="1">
      <alignment horizontal="center" vertical="center"/>
    </xf>
    <xf numFmtId="0" fontId="23" fillId="0" borderId="0" xfId="0" applyFont="1" applyFill="1" applyBorder="1"/>
    <xf numFmtId="0" fontId="23" fillId="0" borderId="0" xfId="0" applyFont="1" applyFill="1" applyBorder="1" applyAlignment="1">
      <alignment horizontal="left"/>
    </xf>
    <xf numFmtId="49" fontId="23" fillId="0" borderId="0" xfId="0" applyNumberFormat="1" applyFont="1" applyFill="1" applyBorder="1" applyAlignment="1">
      <alignment wrapText="1"/>
    </xf>
    <xf numFmtId="187" fontId="32" fillId="0" borderId="16" xfId="1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horizontal="right"/>
    </xf>
    <xf numFmtId="0" fontId="23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vertical="center"/>
    </xf>
    <xf numFmtId="0" fontId="28" fillId="0" borderId="5" xfId="0" applyFont="1" applyFill="1" applyBorder="1" applyAlignment="1">
      <alignment horizontal="left" vertical="center" wrapText="1"/>
    </xf>
    <xf numFmtId="0" fontId="28" fillId="0" borderId="5" xfId="0" applyNumberFormat="1" applyFont="1" applyFill="1" applyBorder="1" applyAlignment="1">
      <alignment horizontal="left" vertical="center" wrapText="1"/>
    </xf>
    <xf numFmtId="3" fontId="28" fillId="0" borderId="5" xfId="0" applyNumberFormat="1" applyFont="1" applyFill="1" applyBorder="1" applyAlignment="1">
      <alignment horizontal="right" vertical="center" wrapText="1"/>
    </xf>
    <xf numFmtId="0" fontId="14" fillId="0" borderId="5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vertical="center"/>
    </xf>
    <xf numFmtId="0" fontId="29" fillId="0" borderId="5" xfId="0" applyNumberFormat="1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vertical="center"/>
    </xf>
    <xf numFmtId="0" fontId="7" fillId="0" borderId="5" xfId="0" applyNumberFormat="1" applyFont="1" applyFill="1" applyBorder="1" applyAlignment="1">
      <alignment horizontal="left" vertical="center" wrapText="1"/>
    </xf>
    <xf numFmtId="3" fontId="13" fillId="0" borderId="5" xfId="0" applyNumberFormat="1" applyFont="1" applyFill="1" applyBorder="1" applyAlignment="1">
      <alignment horizontal="right" vertical="center"/>
    </xf>
    <xf numFmtId="0" fontId="5" fillId="0" borderId="1" xfId="1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5" fillId="0" borderId="4" xfId="10" applyFont="1" applyFill="1" applyBorder="1" applyAlignment="1">
      <alignment horizontal="center" vertical="center"/>
    </xf>
    <xf numFmtId="0" fontId="5" fillId="0" borderId="8" xfId="10" applyFont="1" applyFill="1" applyBorder="1" applyAlignment="1">
      <alignment horizontal="center" vertical="center"/>
    </xf>
    <xf numFmtId="0" fontId="5" fillId="0" borderId="5" xfId="10" applyFont="1" applyFill="1" applyBorder="1" applyAlignment="1">
      <alignment horizontal="center" vertical="center"/>
    </xf>
    <xf numFmtId="0" fontId="5" fillId="0" borderId="9" xfId="10" applyFont="1" applyFill="1" applyBorder="1" applyAlignment="1">
      <alignment horizontal="center" vertical="center" wrapText="1"/>
    </xf>
    <xf numFmtId="0" fontId="5" fillId="0" borderId="7" xfId="10" applyFont="1" applyFill="1" applyBorder="1" applyAlignment="1">
      <alignment horizontal="center" vertical="center" wrapText="1"/>
    </xf>
    <xf numFmtId="0" fontId="5" fillId="0" borderId="10" xfId="10" applyFont="1" applyFill="1" applyBorder="1" applyAlignment="1">
      <alignment horizontal="center" vertical="center" wrapText="1"/>
    </xf>
    <xf numFmtId="0" fontId="5" fillId="0" borderId="11" xfId="10" applyFont="1" applyFill="1" applyBorder="1" applyAlignment="1">
      <alignment horizontal="center" vertical="center" wrapText="1"/>
    </xf>
    <xf numFmtId="0" fontId="5" fillId="0" borderId="1" xfId="1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0" borderId="9" xfId="10" applyFont="1" applyFill="1" applyBorder="1" applyAlignment="1">
      <alignment horizontal="center" vertical="center" wrapText="1"/>
    </xf>
    <xf numFmtId="0" fontId="9" fillId="0" borderId="15" xfId="10" applyFont="1" applyFill="1" applyBorder="1" applyAlignment="1">
      <alignment horizontal="center" vertical="center" wrapText="1"/>
    </xf>
    <xf numFmtId="0" fontId="9" fillId="0" borderId="10" xfId="10" applyFont="1" applyFill="1" applyBorder="1" applyAlignment="1">
      <alignment horizontal="center" vertical="center" wrapText="1"/>
    </xf>
    <xf numFmtId="0" fontId="9" fillId="0" borderId="14" xfId="10" applyFont="1" applyFill="1" applyBorder="1" applyAlignment="1">
      <alignment horizontal="center" vertical="center" wrapText="1"/>
    </xf>
    <xf numFmtId="187" fontId="10" fillId="0" borderId="12" xfId="1" applyNumberFormat="1" applyFont="1" applyFill="1" applyBorder="1" applyAlignment="1">
      <alignment horizontal="center" vertical="center" wrapText="1"/>
    </xf>
    <xf numFmtId="187" fontId="10" fillId="0" borderId="8" xfId="1" applyNumberFormat="1" applyFont="1" applyFill="1" applyBorder="1" applyAlignment="1">
      <alignment horizontal="center" vertical="center" wrapText="1"/>
    </xf>
    <xf numFmtId="0" fontId="10" fillId="0" borderId="12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87" fontId="7" fillId="0" borderId="5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10" fillId="0" borderId="12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49" fontId="10" fillId="0" borderId="12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29" fillId="0" borderId="4" xfId="0" applyNumberFormat="1" applyFont="1" applyFill="1" applyBorder="1" applyAlignment="1">
      <alignment horizontal="left" vertical="center" wrapText="1"/>
    </xf>
    <xf numFmtId="0" fontId="31" fillId="0" borderId="3" xfId="0" applyNumberFormat="1" applyFont="1" applyFill="1" applyBorder="1" applyAlignment="1">
      <alignment horizontal="left" vertical="center" wrapText="1"/>
    </xf>
    <xf numFmtId="0" fontId="31" fillId="0" borderId="5" xfId="0" applyNumberFormat="1" applyFont="1" applyFill="1" applyBorder="1" applyAlignment="1">
      <alignment horizontal="left" vertical="center" wrapText="1"/>
    </xf>
    <xf numFmtId="0" fontId="31" fillId="0" borderId="4" xfId="0" applyNumberFormat="1" applyFont="1" applyFill="1" applyBorder="1" applyAlignment="1">
      <alignment horizontal="left" vertical="center" wrapText="1"/>
    </xf>
  </cellXfs>
  <cellStyles count="11">
    <cellStyle name="Comma" xfId="1" builtinId="3"/>
    <cellStyle name="Comma 2" xfId="2"/>
    <cellStyle name="Comma 3" xfId="3"/>
    <cellStyle name="Comma 4" xfId="4"/>
    <cellStyle name="Comma 5" xfId="5"/>
    <cellStyle name="Normal" xfId="0" builtinId="0"/>
    <cellStyle name="Normal 2" xfId="6"/>
    <cellStyle name="Normal 3" xfId="7"/>
    <cellStyle name="เครื่องหมายจุลภาค 2" xfId="8"/>
    <cellStyle name="ปกติ 2" xfId="9"/>
    <cellStyle name="ปกติ_01 เหนือบน 1 (2เมย52)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L27"/>
  <sheetViews>
    <sheetView view="pageBreakPreview" zoomScale="90" zoomScaleNormal="110" zoomScaleSheetLayoutView="90" workbookViewId="0">
      <selection activeCell="B16" sqref="B16"/>
    </sheetView>
  </sheetViews>
  <sheetFormatPr defaultColWidth="9" defaultRowHeight="14.25"/>
  <cols>
    <col min="1" max="1" width="8.625" style="2" customWidth="1"/>
    <col min="2" max="2" width="30.625" style="2" customWidth="1"/>
    <col min="3" max="3" width="8.625" style="2" customWidth="1"/>
    <col min="4" max="4" width="13.625" style="2" customWidth="1"/>
    <col min="5" max="5" width="8.625" style="2" customWidth="1"/>
    <col min="6" max="6" width="13.625" style="2" customWidth="1"/>
    <col min="7" max="7" width="8.625" style="2" customWidth="1"/>
    <col min="8" max="8" width="13.625" style="2" customWidth="1"/>
    <col min="9" max="9" width="8.625" style="2" customWidth="1"/>
    <col min="10" max="10" width="13.625" style="2" customWidth="1"/>
    <col min="11" max="11" width="9" style="2"/>
    <col min="12" max="12" width="12.875" style="2" customWidth="1"/>
    <col min="13" max="16384" width="9" style="2"/>
  </cols>
  <sheetData>
    <row r="1" spans="1:12" ht="1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</row>
    <row r="2" spans="1:12" ht="36.75" customHeight="1">
      <c r="A2" s="3"/>
      <c r="B2" s="112" t="s">
        <v>17</v>
      </c>
      <c r="C2" s="112"/>
      <c r="D2" s="112"/>
      <c r="E2" s="112"/>
      <c r="F2" s="112"/>
      <c r="G2" s="112"/>
      <c r="H2" s="112"/>
      <c r="I2" s="112"/>
      <c r="J2" s="112"/>
    </row>
    <row r="3" spans="1:12">
      <c r="A3" s="4"/>
      <c r="B3" s="4"/>
      <c r="C3" s="4"/>
      <c r="D3" s="5"/>
      <c r="E3" s="4"/>
      <c r="F3" s="5"/>
      <c r="G3" s="4"/>
      <c r="H3" s="5"/>
      <c r="I3" s="4"/>
      <c r="J3" s="5"/>
    </row>
    <row r="4" spans="1:12" s="18" customFormat="1">
      <c r="A4" s="113" t="s">
        <v>4</v>
      </c>
      <c r="B4" s="113" t="s">
        <v>1</v>
      </c>
      <c r="C4" s="116" t="s">
        <v>5</v>
      </c>
      <c r="D4" s="117"/>
      <c r="E4" s="123" t="s">
        <v>53</v>
      </c>
      <c r="F4" s="124"/>
      <c r="G4" s="123" t="s">
        <v>54</v>
      </c>
      <c r="H4" s="124"/>
      <c r="I4" s="120" t="s">
        <v>64</v>
      </c>
      <c r="J4" s="120"/>
    </row>
    <row r="5" spans="1:12" s="18" customFormat="1">
      <c r="A5" s="114"/>
      <c r="B5" s="114"/>
      <c r="C5" s="118"/>
      <c r="D5" s="119"/>
      <c r="E5" s="125"/>
      <c r="F5" s="126"/>
      <c r="G5" s="125"/>
      <c r="H5" s="126"/>
      <c r="I5" s="120"/>
      <c r="J5" s="120"/>
    </row>
    <row r="6" spans="1:12" s="18" customFormat="1">
      <c r="A6" s="115"/>
      <c r="B6" s="115"/>
      <c r="C6" s="6" t="s">
        <v>6</v>
      </c>
      <c r="D6" s="7" t="s">
        <v>7</v>
      </c>
      <c r="E6" s="6" t="s">
        <v>6</v>
      </c>
      <c r="F6" s="7" t="s">
        <v>7</v>
      </c>
      <c r="G6" s="6" t="s">
        <v>6</v>
      </c>
      <c r="H6" s="7" t="s">
        <v>7</v>
      </c>
      <c r="I6" s="6" t="s">
        <v>6</v>
      </c>
      <c r="J6" s="15" t="s">
        <v>7</v>
      </c>
      <c r="K6" s="19" t="s">
        <v>10</v>
      </c>
      <c r="L6" s="74">
        <v>496617000</v>
      </c>
    </row>
    <row r="7" spans="1:12" s="41" customFormat="1" ht="35.1" customHeight="1">
      <c r="A7" s="81">
        <v>1</v>
      </c>
      <c r="B7" s="82" t="s">
        <v>11</v>
      </c>
      <c r="C7" s="83">
        <f t="shared" ref="C7:D10" si="0">SUM(E7,G7,I7)</f>
        <v>14</v>
      </c>
      <c r="D7" s="84">
        <f t="shared" si="0"/>
        <v>352567000</v>
      </c>
      <c r="E7" s="83">
        <f>COUNTIF('เหนือล่าง 2'!K6:K19,'เหนือล่าง 2'!$K$28)</f>
        <v>14</v>
      </c>
      <c r="F7" s="85">
        <f>SUMIF('เหนือล่าง 2'!K6:K19,'เหนือล่าง 2'!$K$28,'เหนือล่าง 2'!$E6:$E19)</f>
        <v>352567000</v>
      </c>
      <c r="G7" s="89">
        <f>COUNTIF('เหนือล่าง 2'!$F6:$F27,'เหนือล่าง 2'!$E$28)</f>
        <v>0</v>
      </c>
      <c r="H7" s="89">
        <f>COUNTIF('เหนือล่าง 2'!$F6:$F27,'เหนือล่าง 2'!$E$28)</f>
        <v>0</v>
      </c>
      <c r="I7" s="89">
        <f>COUNTIF('เหนือล่าง 2'!$F6:$F27,'เหนือล่าง 2'!$E$28)</f>
        <v>0</v>
      </c>
      <c r="J7" s="89">
        <f>COUNTIF('เหนือล่าง 2'!$F6:$F27,'เหนือล่าง 2'!$E$28)</f>
        <v>0</v>
      </c>
      <c r="K7" s="14">
        <f>D7*100/$L$6</f>
        <v>70.993743669668987</v>
      </c>
      <c r="L7" s="75">
        <f>$L$6*K7/100</f>
        <v>352567000</v>
      </c>
    </row>
    <row r="8" spans="1:12" s="42" customFormat="1" ht="35.1" customHeight="1">
      <c r="A8" s="81">
        <v>2</v>
      </c>
      <c r="B8" s="82" t="s">
        <v>12</v>
      </c>
      <c r="C8" s="83">
        <f t="shared" si="0"/>
        <v>2</v>
      </c>
      <c r="D8" s="84">
        <f t="shared" si="0"/>
        <v>19000000</v>
      </c>
      <c r="E8" s="83">
        <f>COUNTIF('เหนือล่าง 2'!K20:K21,'เหนือล่าง 2'!$K$28)</f>
        <v>2</v>
      </c>
      <c r="F8" s="85">
        <f>SUMIF('เหนือล่าง 2'!K20:K21,'เหนือล่าง 2'!$K$28,'เหนือล่าง 2'!$E20:$E21)</f>
        <v>19000000</v>
      </c>
      <c r="G8" s="89">
        <f>COUNTIF('เหนือล่าง 2'!$F7:$F28,'เหนือล่าง 2'!$E$28)</f>
        <v>0</v>
      </c>
      <c r="H8" s="89">
        <f>COUNTIF('เหนือล่าง 2'!$F7:$F28,'เหนือล่าง 2'!$E$28)</f>
        <v>0</v>
      </c>
      <c r="I8" s="89">
        <f>COUNTIF('เหนือล่าง 2'!$F7:$F28,'เหนือล่าง 2'!$E$28)</f>
        <v>0</v>
      </c>
      <c r="J8" s="89">
        <f>COUNTIF('เหนือล่าง 2'!$F7:$F28,'เหนือล่าง 2'!$E$28)</f>
        <v>0</v>
      </c>
      <c r="K8" s="14">
        <f t="shared" ref="K8:K11" si="1">D8*100/$L$6</f>
        <v>3.8258859442991278</v>
      </c>
      <c r="L8" s="75">
        <f t="shared" ref="L8:L11" si="2">$L$6*K8/100</f>
        <v>19000000</v>
      </c>
    </row>
    <row r="9" spans="1:12" s="42" customFormat="1" ht="35.1" customHeight="1">
      <c r="A9" s="81">
        <v>3</v>
      </c>
      <c r="B9" s="82" t="s">
        <v>13</v>
      </c>
      <c r="C9" s="83">
        <f t="shared" si="0"/>
        <v>3</v>
      </c>
      <c r="D9" s="84">
        <f t="shared" si="0"/>
        <v>55400000</v>
      </c>
      <c r="E9" s="83">
        <f>COUNTIF('เหนือล่าง 2'!K22:K24,'เหนือล่าง 2'!$K$28)</f>
        <v>3</v>
      </c>
      <c r="F9" s="85">
        <f>SUMIF('เหนือล่าง 2'!K22:K24,'เหนือล่าง 2'!$K$28,'เหนือล่าง 2'!$E22:$E24)</f>
        <v>55400000</v>
      </c>
      <c r="G9" s="89">
        <f>COUNTIF('เหนือล่าง 2'!$F8:$F29,'เหนือล่าง 2'!$E$28)</f>
        <v>0</v>
      </c>
      <c r="H9" s="89">
        <f>COUNTIF('เหนือล่าง 2'!$F8:$F29,'เหนือล่าง 2'!$E$28)</f>
        <v>0</v>
      </c>
      <c r="I9" s="89">
        <f>COUNTIF('เหนือล่าง 2'!$F8:$F29,'เหนือล่าง 2'!$E$28)</f>
        <v>0</v>
      </c>
      <c r="J9" s="89">
        <f>COUNTIF('เหนือล่าง 2'!$F8:$F29,'เหนือล่าง 2'!$E$28)</f>
        <v>0</v>
      </c>
      <c r="K9" s="14">
        <f t="shared" si="1"/>
        <v>11.155477963903772</v>
      </c>
      <c r="L9" s="75">
        <f t="shared" si="2"/>
        <v>55400000</v>
      </c>
    </row>
    <row r="10" spans="1:12" s="41" customFormat="1" ht="35.1" customHeight="1">
      <c r="A10" s="81">
        <v>4</v>
      </c>
      <c r="B10" s="82" t="s">
        <v>14</v>
      </c>
      <c r="C10" s="83">
        <f t="shared" si="0"/>
        <v>1</v>
      </c>
      <c r="D10" s="84">
        <f t="shared" si="0"/>
        <v>9000000</v>
      </c>
      <c r="E10" s="83">
        <f>COUNTIF('เหนือล่าง 2'!K25:K25,'เหนือล่าง 2'!$K$28)</f>
        <v>1</v>
      </c>
      <c r="F10" s="85">
        <f>SUMIF('เหนือล่าง 2'!K25:K25,'เหนือล่าง 2'!$K$28,'เหนือล่าง 2'!$E25:$E25)</f>
        <v>9000000</v>
      </c>
      <c r="G10" s="89">
        <f>COUNTIF('เหนือล่าง 2'!$F9:$F30,'เหนือล่าง 2'!$E$28)</f>
        <v>0</v>
      </c>
      <c r="H10" s="89">
        <f>COUNTIF('เหนือล่าง 2'!$F9:$F30,'เหนือล่าง 2'!$E$28)</f>
        <v>0</v>
      </c>
      <c r="I10" s="89">
        <f>COUNTIF('เหนือล่าง 2'!$F9:$F30,'เหนือล่าง 2'!$E$28)</f>
        <v>0</v>
      </c>
      <c r="J10" s="89">
        <f>COUNTIF('เหนือล่าง 2'!$F9:$F30,'เหนือล่าง 2'!$E$28)</f>
        <v>0</v>
      </c>
      <c r="K10" s="14">
        <f t="shared" si="1"/>
        <v>1.8122617630890605</v>
      </c>
      <c r="L10" s="75">
        <f t="shared" si="2"/>
        <v>9000000</v>
      </c>
    </row>
    <row r="11" spans="1:12" s="41" customFormat="1" ht="35.1" customHeight="1">
      <c r="A11" s="81">
        <v>5</v>
      </c>
      <c r="B11" s="82" t="s">
        <v>15</v>
      </c>
      <c r="C11" s="83">
        <f>SUM(E11,G11,I11)</f>
        <v>2</v>
      </c>
      <c r="D11" s="84">
        <f>SUM(F11,H11,J11)</f>
        <v>24883000</v>
      </c>
      <c r="E11" s="83">
        <f>COUNTIF('เหนือล่าง 2'!K26:K27,'เหนือล่าง 2'!$K$28)</f>
        <v>2</v>
      </c>
      <c r="F11" s="85">
        <f>SUMIF('เหนือล่าง 2'!K26:K27,'เหนือล่าง 2'!$K$28,'เหนือล่าง 2'!$E26:$E27)</f>
        <v>24883000</v>
      </c>
      <c r="G11" s="89">
        <f>COUNTIF('เหนือล่าง 2'!$F10:$F31,'เหนือล่าง 2'!$E$28)</f>
        <v>0</v>
      </c>
      <c r="H11" s="89">
        <f>COUNTIF('เหนือล่าง 2'!$F10:$F31,'เหนือล่าง 2'!$E$28)</f>
        <v>0</v>
      </c>
      <c r="I11" s="89">
        <f>COUNTIF('เหนือล่าง 2'!$F10:$F31,'เหนือล่าง 2'!$E$28)</f>
        <v>0</v>
      </c>
      <c r="J11" s="89">
        <f>COUNTIF('เหนือล่าง 2'!$F10:$F31,'เหนือล่าง 2'!$E$28)</f>
        <v>0</v>
      </c>
      <c r="K11" s="14">
        <f t="shared" si="1"/>
        <v>5.0105010501050105</v>
      </c>
      <c r="L11" s="75">
        <f t="shared" si="2"/>
        <v>24883000</v>
      </c>
    </row>
    <row r="12" spans="1:12" s="41" customFormat="1" ht="35.1" customHeight="1">
      <c r="A12" s="121" t="s">
        <v>22</v>
      </c>
      <c r="B12" s="122"/>
      <c r="C12" s="83">
        <f>SUM(E12,G12,I12)</f>
        <v>1</v>
      </c>
      <c r="D12" s="86">
        <f>F12</f>
        <v>5000000</v>
      </c>
      <c r="E12" s="91">
        <v>1</v>
      </c>
      <c r="F12" s="86">
        <f>'เหนือล่าง 2'!D28</f>
        <v>5000000</v>
      </c>
      <c r="G12" s="87"/>
      <c r="H12" s="86"/>
      <c r="I12" s="87"/>
      <c r="J12" s="88"/>
      <c r="K12" s="14"/>
      <c r="L12" s="75"/>
    </row>
    <row r="13" spans="1:12" s="59" customFormat="1" ht="35.1" customHeight="1">
      <c r="A13" s="111" t="s">
        <v>8</v>
      </c>
      <c r="B13" s="111"/>
      <c r="C13" s="77">
        <f>SUM(C7:C12)</f>
        <v>23</v>
      </c>
      <c r="D13" s="78">
        <f t="shared" ref="D13:F13" si="3">SUM(D7:D12)</f>
        <v>465850000</v>
      </c>
      <c r="E13" s="77">
        <f t="shared" si="3"/>
        <v>23</v>
      </c>
      <c r="F13" s="78">
        <f t="shared" si="3"/>
        <v>465850000</v>
      </c>
      <c r="G13" s="89">
        <f>COUNTIF('เหนือล่าง 2'!$F12:$F33,'เหนือล่าง 2'!$E$28)</f>
        <v>0</v>
      </c>
      <c r="H13" s="89">
        <f>COUNTIF('เหนือล่าง 2'!$F12:$F33,'เหนือล่าง 2'!$E$28)</f>
        <v>0</v>
      </c>
      <c r="I13" s="89">
        <f>COUNTIF('เหนือล่าง 2'!$F12:$F33,'เหนือล่าง 2'!$E$28)</f>
        <v>0</v>
      </c>
      <c r="J13" s="89">
        <f>COUNTIF('เหนือล่าง 2'!$F12:$F33,'เหนือล่าง 2'!$E$28)</f>
        <v>0</v>
      </c>
      <c r="K13" s="14">
        <f>L6*100/$L$6</f>
        <v>100</v>
      </c>
      <c r="L13" s="76">
        <f t="shared" ref="L13" si="4">$L$6*K13/100</f>
        <v>496617000</v>
      </c>
    </row>
    <row r="14" spans="1:12">
      <c r="A14" s="4"/>
      <c r="B14" s="4"/>
      <c r="C14" s="4"/>
      <c r="D14" s="5"/>
      <c r="E14" s="4"/>
      <c r="F14" s="5"/>
      <c r="G14" s="4"/>
      <c r="H14" s="5"/>
      <c r="I14" s="4"/>
      <c r="J14" s="5"/>
    </row>
    <row r="15" spans="1:12" s="13" customFormat="1" hidden="1">
      <c r="A15" s="8"/>
      <c r="B15" s="8" t="s">
        <v>9</v>
      </c>
      <c r="C15" s="8"/>
      <c r="D15" s="9"/>
      <c r="E15" s="10"/>
      <c r="F15" s="11"/>
      <c r="G15" s="10"/>
      <c r="H15" s="11"/>
      <c r="I15" s="12"/>
      <c r="J15" s="9"/>
    </row>
    <row r="16" spans="1:12" s="43" customFormat="1" ht="15.75" customHeight="1">
      <c r="A16" s="58" t="s">
        <v>19</v>
      </c>
      <c r="B16" s="58" t="s">
        <v>67</v>
      </c>
      <c r="C16" s="21"/>
      <c r="D16" s="22"/>
      <c r="E16" s="23"/>
      <c r="F16" s="24"/>
      <c r="G16" s="23"/>
      <c r="H16" s="24"/>
      <c r="I16" s="25"/>
      <c r="J16" s="22"/>
    </row>
    <row r="17" spans="1:10" s="43" customFormat="1" ht="11.25">
      <c r="A17" s="21"/>
      <c r="B17" s="20"/>
      <c r="C17" s="21"/>
      <c r="D17" s="22"/>
      <c r="E17" s="23"/>
      <c r="F17" s="24"/>
      <c r="G17" s="23"/>
      <c r="H17" s="24"/>
      <c r="I17" s="25"/>
      <c r="J17" s="22"/>
    </row>
    <row r="18" spans="1:10" s="44" customFormat="1" ht="11.25">
      <c r="B18" s="50"/>
      <c r="C18" s="51"/>
      <c r="D18" s="51"/>
      <c r="E18" s="52"/>
      <c r="F18" s="52"/>
      <c r="G18" s="53"/>
      <c r="H18" s="51"/>
    </row>
    <row r="19" spans="1:10" s="44" customFormat="1" ht="11.25">
      <c r="B19" s="52"/>
      <c r="C19" s="52"/>
      <c r="D19" s="51"/>
      <c r="E19" s="52"/>
      <c r="F19" s="52"/>
      <c r="G19" s="52"/>
      <c r="H19" s="51"/>
    </row>
    <row r="20" spans="1:10" s="44" customFormat="1" ht="11.25">
      <c r="B20" s="52"/>
      <c r="C20" s="52"/>
      <c r="D20" s="51"/>
      <c r="E20" s="52"/>
      <c r="F20" s="52"/>
      <c r="G20" s="54"/>
      <c r="H20" s="51"/>
    </row>
    <row r="21" spans="1:10" s="44" customFormat="1" ht="11.25">
      <c r="B21" s="52"/>
      <c r="C21" s="52"/>
      <c r="D21" s="51"/>
      <c r="E21" s="52"/>
      <c r="F21" s="52"/>
      <c r="G21" s="52"/>
      <c r="H21" s="51"/>
    </row>
    <row r="22" spans="1:10" s="44" customFormat="1" ht="11.25">
      <c r="B22" s="52"/>
      <c r="C22" s="52"/>
      <c r="D22" s="51"/>
      <c r="E22" s="52"/>
      <c r="F22" s="52"/>
      <c r="G22" s="54"/>
      <c r="H22" s="51"/>
    </row>
    <row r="23" spans="1:10" s="44" customFormat="1" ht="11.25">
      <c r="B23" s="52"/>
      <c r="C23" s="52"/>
      <c r="D23" s="51"/>
      <c r="E23" s="52"/>
      <c r="F23" s="52"/>
      <c r="G23" s="52"/>
      <c r="H23" s="51"/>
    </row>
    <row r="24" spans="1:10" s="44" customFormat="1" ht="11.25">
      <c r="B24" s="52"/>
      <c r="C24" s="52"/>
      <c r="D24" s="51"/>
      <c r="E24" s="52"/>
      <c r="F24" s="52"/>
      <c r="G24" s="54"/>
      <c r="H24" s="51"/>
    </row>
    <row r="25" spans="1:10" s="44" customFormat="1" ht="11.25">
      <c r="B25" s="52"/>
      <c r="C25" s="52"/>
      <c r="D25" s="51"/>
      <c r="E25" s="52"/>
      <c r="F25" s="52"/>
      <c r="G25" s="52"/>
      <c r="H25" s="51"/>
    </row>
    <row r="26" spans="1:10" s="44" customFormat="1" ht="11.25">
      <c r="B26" s="52"/>
      <c r="C26" s="52"/>
      <c r="D26" s="51"/>
      <c r="E26" s="52"/>
      <c r="F26" s="52"/>
      <c r="G26" s="55"/>
      <c r="H26" s="51"/>
    </row>
    <row r="27" spans="1:10" s="44" customFormat="1" ht="11.25">
      <c r="B27" s="52"/>
      <c r="C27" s="52"/>
      <c r="D27" s="52"/>
      <c r="E27" s="52"/>
      <c r="F27" s="52"/>
      <c r="G27" s="52"/>
      <c r="H27" s="52"/>
    </row>
  </sheetData>
  <mergeCells count="9">
    <mergeCell ref="A13:B13"/>
    <mergeCell ref="B2:J2"/>
    <mergeCell ref="A4:A6"/>
    <mergeCell ref="B4:B6"/>
    <mergeCell ref="C4:D5"/>
    <mergeCell ref="I4:J5"/>
    <mergeCell ref="A12:B12"/>
    <mergeCell ref="E4:F5"/>
    <mergeCell ref="G4:H5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5" orientation="landscape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43"/>
  <sheetViews>
    <sheetView tabSelected="1" view="pageBreakPreview" zoomScale="130" zoomScaleNormal="80" zoomScaleSheetLayoutView="130" workbookViewId="0">
      <selection activeCell="C23" sqref="C23"/>
    </sheetView>
  </sheetViews>
  <sheetFormatPr defaultColWidth="9" defaultRowHeight="14.25"/>
  <cols>
    <col min="1" max="1" width="4.625" style="17" customWidth="1"/>
    <col min="2" max="2" width="20.625" style="62" customWidth="1"/>
    <col min="3" max="3" width="30.625" style="35" customWidth="1"/>
    <col min="4" max="4" width="12.875" style="38" customWidth="1"/>
    <col min="5" max="5" width="10.375" style="17" customWidth="1"/>
    <col min="6" max="6" width="9" style="36" customWidth="1"/>
    <col min="7" max="7" width="8.625" style="17" customWidth="1"/>
    <col min="8" max="8" width="35.625" style="37" customWidth="1"/>
    <col min="9" max="9" width="8.625" style="17" hidden="1" customWidth="1"/>
    <col min="10" max="10" width="8.625" style="33" customWidth="1"/>
    <col min="11" max="11" width="8.125" style="17" customWidth="1"/>
    <col min="12" max="16384" width="9" style="17"/>
  </cols>
  <sheetData>
    <row r="1" spans="1:11">
      <c r="A1" s="134" t="s">
        <v>0</v>
      </c>
      <c r="B1" s="134"/>
      <c r="C1" s="28"/>
      <c r="D1" s="29"/>
      <c r="E1" s="30"/>
      <c r="F1" s="31"/>
      <c r="G1" s="30"/>
      <c r="H1" s="32"/>
    </row>
    <row r="2" spans="1:11">
      <c r="A2" s="34" t="s">
        <v>18</v>
      </c>
      <c r="B2" s="73"/>
      <c r="C2" s="28"/>
      <c r="D2" s="29"/>
      <c r="E2" s="30"/>
      <c r="F2" s="31"/>
      <c r="G2" s="30"/>
      <c r="H2" s="32"/>
    </row>
    <row r="3" spans="1:11">
      <c r="A3" s="30"/>
      <c r="B3" s="61"/>
      <c r="C3" s="28"/>
      <c r="D3" s="29"/>
      <c r="E3" s="30"/>
      <c r="F3" s="31"/>
      <c r="G3" s="30"/>
      <c r="H3" s="32"/>
    </row>
    <row r="4" spans="1:11" s="63" customFormat="1" ht="10.5" customHeight="1">
      <c r="A4" s="127" t="s">
        <v>4</v>
      </c>
      <c r="B4" s="135" t="s">
        <v>1</v>
      </c>
      <c r="C4" s="137" t="s">
        <v>3</v>
      </c>
      <c r="D4" s="127" t="s">
        <v>50</v>
      </c>
      <c r="E4" s="127" t="s">
        <v>51</v>
      </c>
      <c r="F4" s="127" t="s">
        <v>52</v>
      </c>
      <c r="G4" s="127" t="s">
        <v>65</v>
      </c>
      <c r="H4" s="129" t="s">
        <v>2</v>
      </c>
      <c r="I4" s="131" t="s">
        <v>16</v>
      </c>
      <c r="J4" s="127" t="s">
        <v>63</v>
      </c>
    </row>
    <row r="5" spans="1:11" s="63" customFormat="1" ht="33.75" customHeight="1">
      <c r="A5" s="128"/>
      <c r="B5" s="136"/>
      <c r="C5" s="138"/>
      <c r="D5" s="128"/>
      <c r="E5" s="128"/>
      <c r="F5" s="128"/>
      <c r="G5" s="128"/>
      <c r="H5" s="130"/>
      <c r="I5" s="132"/>
      <c r="J5" s="128"/>
    </row>
    <row r="6" spans="1:11" s="65" customFormat="1" ht="124.5" customHeight="1">
      <c r="A6" s="26">
        <v>1</v>
      </c>
      <c r="B6" s="56" t="s">
        <v>11</v>
      </c>
      <c r="C6" s="45" t="s">
        <v>23</v>
      </c>
      <c r="D6" s="46">
        <v>30000000</v>
      </c>
      <c r="E6" s="46">
        <v>30000000</v>
      </c>
      <c r="F6" s="108"/>
      <c r="G6" s="26"/>
      <c r="H6" s="64" t="s">
        <v>47</v>
      </c>
      <c r="I6" s="26"/>
      <c r="J6" s="69">
        <v>1</v>
      </c>
      <c r="K6" s="79" t="s">
        <v>62</v>
      </c>
    </row>
    <row r="7" spans="1:11" s="65" customFormat="1" ht="101.25" customHeight="1">
      <c r="A7" s="16">
        <f t="shared" ref="A7:A13" si="0">A6+1</f>
        <v>2</v>
      </c>
      <c r="B7" s="57"/>
      <c r="C7" s="47" t="s">
        <v>68</v>
      </c>
      <c r="D7" s="48">
        <v>45000000</v>
      </c>
      <c r="E7" s="80">
        <v>45000000</v>
      </c>
      <c r="F7" s="106"/>
      <c r="G7" s="16"/>
      <c r="H7" s="72" t="s">
        <v>39</v>
      </c>
      <c r="I7" s="16"/>
      <c r="J7" s="70">
        <f t="shared" ref="J7:J27" si="1">J6+1</f>
        <v>2</v>
      </c>
      <c r="K7" s="79" t="s">
        <v>62</v>
      </c>
    </row>
    <row r="8" spans="1:11" s="65" customFormat="1" ht="115.5" customHeight="1">
      <c r="A8" s="16">
        <f t="shared" si="0"/>
        <v>3</v>
      </c>
      <c r="B8" s="57"/>
      <c r="C8" s="47" t="s">
        <v>24</v>
      </c>
      <c r="D8" s="48">
        <v>45000000</v>
      </c>
      <c r="E8" s="80">
        <v>45000000</v>
      </c>
      <c r="F8" s="66"/>
      <c r="G8" s="16"/>
      <c r="H8" s="60" t="s">
        <v>48</v>
      </c>
      <c r="I8" s="16"/>
      <c r="J8" s="70">
        <f t="shared" si="1"/>
        <v>3</v>
      </c>
      <c r="K8" s="79" t="s">
        <v>62</v>
      </c>
    </row>
    <row r="9" spans="1:11" s="65" customFormat="1" ht="99" customHeight="1">
      <c r="A9" s="27">
        <f t="shared" si="0"/>
        <v>4</v>
      </c>
      <c r="B9" s="101"/>
      <c r="C9" s="102" t="s">
        <v>25</v>
      </c>
      <c r="D9" s="103">
        <v>30000000</v>
      </c>
      <c r="E9" s="110">
        <v>30000000</v>
      </c>
      <c r="F9" s="100"/>
      <c r="G9" s="27"/>
      <c r="H9" s="67" t="s">
        <v>66</v>
      </c>
      <c r="I9" s="27"/>
      <c r="J9" s="105">
        <f t="shared" si="1"/>
        <v>4</v>
      </c>
      <c r="K9" s="79" t="s">
        <v>62</v>
      </c>
    </row>
    <row r="10" spans="1:11" s="65" customFormat="1" ht="185.25" customHeight="1">
      <c r="A10" s="26">
        <f t="shared" si="0"/>
        <v>5</v>
      </c>
      <c r="B10" s="56"/>
      <c r="C10" s="45" t="s">
        <v>20</v>
      </c>
      <c r="D10" s="46">
        <v>18222300</v>
      </c>
      <c r="E10" s="46">
        <v>18222300</v>
      </c>
      <c r="F10" s="108"/>
      <c r="G10" s="26"/>
      <c r="H10" s="64" t="s">
        <v>32</v>
      </c>
      <c r="I10" s="26"/>
      <c r="J10" s="69">
        <f t="shared" si="1"/>
        <v>5</v>
      </c>
      <c r="K10" s="79" t="s">
        <v>62</v>
      </c>
    </row>
    <row r="11" spans="1:11" s="65" customFormat="1" ht="187.5" customHeight="1">
      <c r="A11" s="27">
        <f t="shared" si="0"/>
        <v>6</v>
      </c>
      <c r="B11" s="101"/>
      <c r="C11" s="102" t="s">
        <v>26</v>
      </c>
      <c r="D11" s="103">
        <v>18244700</v>
      </c>
      <c r="E11" s="103">
        <v>18244700</v>
      </c>
      <c r="F11" s="100"/>
      <c r="G11" s="27"/>
      <c r="H11" s="109" t="s">
        <v>61</v>
      </c>
      <c r="I11" s="27"/>
      <c r="J11" s="105">
        <f t="shared" si="1"/>
        <v>6</v>
      </c>
      <c r="K11" s="79" t="s">
        <v>62</v>
      </c>
    </row>
    <row r="12" spans="1:11" s="65" customFormat="1" ht="207.75" customHeight="1">
      <c r="A12" s="26">
        <f t="shared" si="0"/>
        <v>7</v>
      </c>
      <c r="B12" s="56"/>
      <c r="C12" s="45" t="s">
        <v>33</v>
      </c>
      <c r="D12" s="46">
        <v>18170000</v>
      </c>
      <c r="E12" s="46">
        <v>18170000</v>
      </c>
      <c r="F12" s="108"/>
      <c r="G12" s="26"/>
      <c r="H12" s="64" t="s">
        <v>44</v>
      </c>
      <c r="I12" s="26"/>
      <c r="J12" s="69">
        <f t="shared" si="1"/>
        <v>7</v>
      </c>
      <c r="K12" s="79" t="s">
        <v>62</v>
      </c>
    </row>
    <row r="13" spans="1:11" s="65" customFormat="1" ht="177.75" customHeight="1">
      <c r="A13" s="27">
        <f t="shared" si="0"/>
        <v>8</v>
      </c>
      <c r="B13" s="101"/>
      <c r="C13" s="102" t="s">
        <v>34</v>
      </c>
      <c r="D13" s="103">
        <v>29480000</v>
      </c>
      <c r="E13" s="103">
        <v>29480000</v>
      </c>
      <c r="F13" s="100"/>
      <c r="G13" s="27"/>
      <c r="H13" s="67" t="s">
        <v>43</v>
      </c>
      <c r="I13" s="27"/>
      <c r="J13" s="105">
        <f t="shared" si="1"/>
        <v>8</v>
      </c>
      <c r="K13" s="79" t="s">
        <v>62</v>
      </c>
    </row>
    <row r="14" spans="1:11" s="65" customFormat="1" ht="93" customHeight="1">
      <c r="A14" s="26">
        <v>9</v>
      </c>
      <c r="B14" s="56"/>
      <c r="C14" s="45" t="s">
        <v>71</v>
      </c>
      <c r="D14" s="46">
        <v>40000000</v>
      </c>
      <c r="E14" s="46">
        <v>40000000</v>
      </c>
      <c r="F14" s="99"/>
      <c r="G14" s="99"/>
      <c r="H14" s="64" t="s">
        <v>55</v>
      </c>
      <c r="I14" s="64"/>
      <c r="J14" s="69">
        <f t="shared" si="1"/>
        <v>9</v>
      </c>
      <c r="K14" s="79" t="s">
        <v>62</v>
      </c>
    </row>
    <row r="15" spans="1:11" s="65" customFormat="1" ht="85.5" customHeight="1">
      <c r="A15" s="16">
        <v>10</v>
      </c>
      <c r="B15" s="57"/>
      <c r="C15" s="47" t="s">
        <v>72</v>
      </c>
      <c r="D15" s="48">
        <v>30000000</v>
      </c>
      <c r="E15" s="48">
        <v>30000000</v>
      </c>
      <c r="F15" s="66"/>
      <c r="G15" s="66"/>
      <c r="H15" s="60" t="s">
        <v>56</v>
      </c>
      <c r="I15" s="60"/>
      <c r="J15" s="70">
        <f t="shared" si="1"/>
        <v>10</v>
      </c>
      <c r="K15" s="79" t="s">
        <v>62</v>
      </c>
    </row>
    <row r="16" spans="1:11" s="65" customFormat="1" ht="91.5" customHeight="1">
      <c r="A16" s="16">
        <v>11</v>
      </c>
      <c r="B16" s="57"/>
      <c r="C16" s="47" t="s">
        <v>28</v>
      </c>
      <c r="D16" s="48">
        <v>8450000</v>
      </c>
      <c r="E16" s="48">
        <v>8450000</v>
      </c>
      <c r="F16" s="66"/>
      <c r="G16" s="66"/>
      <c r="H16" s="60" t="s">
        <v>41</v>
      </c>
      <c r="I16" s="60"/>
      <c r="J16" s="70">
        <f t="shared" si="1"/>
        <v>11</v>
      </c>
      <c r="K16" s="79" t="s">
        <v>62</v>
      </c>
    </row>
    <row r="17" spans="1:11" s="65" customFormat="1" ht="89.25" customHeight="1">
      <c r="A17" s="27">
        <f>A16+1</f>
        <v>12</v>
      </c>
      <c r="B17" s="101"/>
      <c r="C17" s="102" t="s">
        <v>29</v>
      </c>
      <c r="D17" s="103">
        <v>5000000</v>
      </c>
      <c r="E17" s="103">
        <v>5000000</v>
      </c>
      <c r="F17" s="104"/>
      <c r="G17" s="104"/>
      <c r="H17" s="67" t="s">
        <v>42</v>
      </c>
      <c r="I17" s="67"/>
      <c r="J17" s="105">
        <f t="shared" si="1"/>
        <v>12</v>
      </c>
      <c r="K17" s="79" t="s">
        <v>62</v>
      </c>
    </row>
    <row r="18" spans="1:11" s="65" customFormat="1" ht="116.25" customHeight="1">
      <c r="A18" s="26">
        <f>A17+1</f>
        <v>13</v>
      </c>
      <c r="B18" s="56"/>
      <c r="C18" s="45" t="s">
        <v>35</v>
      </c>
      <c r="D18" s="46">
        <v>15000000</v>
      </c>
      <c r="E18" s="46">
        <v>15000000</v>
      </c>
      <c r="F18" s="99"/>
      <c r="G18" s="26"/>
      <c r="H18" s="64" t="s">
        <v>45</v>
      </c>
      <c r="I18" s="64"/>
      <c r="J18" s="69">
        <f t="shared" si="1"/>
        <v>13</v>
      </c>
      <c r="K18" s="79" t="s">
        <v>62</v>
      </c>
    </row>
    <row r="19" spans="1:11" s="65" customFormat="1" ht="117.75" customHeight="1">
      <c r="A19" s="16">
        <f>A18+1</f>
        <v>14</v>
      </c>
      <c r="B19" s="57"/>
      <c r="C19" s="47" t="s">
        <v>30</v>
      </c>
      <c r="D19" s="48">
        <v>20000000</v>
      </c>
      <c r="E19" s="48">
        <v>20000000</v>
      </c>
      <c r="F19" s="66"/>
      <c r="G19" s="16"/>
      <c r="H19" s="60" t="s">
        <v>40</v>
      </c>
      <c r="I19" s="60"/>
      <c r="J19" s="70">
        <f t="shared" si="1"/>
        <v>14</v>
      </c>
      <c r="K19" s="79" t="s">
        <v>62</v>
      </c>
    </row>
    <row r="20" spans="1:11" s="65" customFormat="1" ht="182.25" customHeight="1">
      <c r="A20" s="27">
        <v>15</v>
      </c>
      <c r="B20" s="101" t="s">
        <v>36</v>
      </c>
      <c r="C20" s="102" t="s">
        <v>27</v>
      </c>
      <c r="D20" s="103">
        <v>15000000</v>
      </c>
      <c r="E20" s="103">
        <v>15000000</v>
      </c>
      <c r="F20" s="100"/>
      <c r="G20" s="104"/>
      <c r="H20" s="107" t="s">
        <v>49</v>
      </c>
      <c r="I20" s="27"/>
      <c r="J20" s="105">
        <f t="shared" si="1"/>
        <v>15</v>
      </c>
      <c r="K20" s="79" t="s">
        <v>62</v>
      </c>
    </row>
    <row r="21" spans="1:11" s="65" customFormat="1" ht="172.5" customHeight="1">
      <c r="A21" s="26">
        <v>16</v>
      </c>
      <c r="B21" s="56"/>
      <c r="C21" s="45" t="s">
        <v>73</v>
      </c>
      <c r="D21" s="46">
        <v>4000000</v>
      </c>
      <c r="E21" s="46">
        <v>4000000</v>
      </c>
      <c r="F21" s="99"/>
      <c r="G21" s="99"/>
      <c r="H21" s="139" t="s">
        <v>57</v>
      </c>
      <c r="I21" s="26"/>
      <c r="J21" s="69">
        <f t="shared" si="1"/>
        <v>16</v>
      </c>
      <c r="K21" s="79" t="s">
        <v>62</v>
      </c>
    </row>
    <row r="22" spans="1:11" s="65" customFormat="1" ht="105" customHeight="1">
      <c r="A22" s="16">
        <v>17</v>
      </c>
      <c r="B22" s="57" t="s">
        <v>13</v>
      </c>
      <c r="C22" s="47" t="s">
        <v>74</v>
      </c>
      <c r="D22" s="48">
        <v>19400000</v>
      </c>
      <c r="E22" s="48">
        <v>19400000</v>
      </c>
      <c r="F22" s="106"/>
      <c r="G22" s="16"/>
      <c r="H22" s="140" t="s">
        <v>46</v>
      </c>
      <c r="I22" s="16"/>
      <c r="J22" s="70">
        <f t="shared" si="1"/>
        <v>17</v>
      </c>
      <c r="K22" s="79" t="s">
        <v>62</v>
      </c>
    </row>
    <row r="23" spans="1:11" s="65" customFormat="1" ht="122.25" customHeight="1">
      <c r="A23" s="27">
        <v>18</v>
      </c>
      <c r="B23" s="101"/>
      <c r="C23" s="102" t="s">
        <v>75</v>
      </c>
      <c r="D23" s="103">
        <v>11000000</v>
      </c>
      <c r="E23" s="103">
        <v>11000000</v>
      </c>
      <c r="F23" s="104"/>
      <c r="G23" s="27"/>
      <c r="H23" s="141" t="s">
        <v>59</v>
      </c>
      <c r="I23" s="67"/>
      <c r="J23" s="105">
        <f t="shared" si="1"/>
        <v>18</v>
      </c>
      <c r="K23" s="79" t="s">
        <v>62</v>
      </c>
    </row>
    <row r="24" spans="1:11" s="65" customFormat="1" ht="127.5" customHeight="1">
      <c r="A24" s="26">
        <f>A23+1</f>
        <v>19</v>
      </c>
      <c r="B24" s="56"/>
      <c r="C24" s="45" t="s">
        <v>76</v>
      </c>
      <c r="D24" s="46">
        <v>25000000</v>
      </c>
      <c r="E24" s="46">
        <v>25000000</v>
      </c>
      <c r="F24" s="99"/>
      <c r="G24" s="26"/>
      <c r="H24" s="142" t="s">
        <v>60</v>
      </c>
      <c r="I24" s="64"/>
      <c r="J24" s="69">
        <f t="shared" si="1"/>
        <v>19</v>
      </c>
      <c r="K24" s="79" t="s">
        <v>62</v>
      </c>
    </row>
    <row r="25" spans="1:11" s="65" customFormat="1" ht="198" customHeight="1">
      <c r="A25" s="27">
        <v>20</v>
      </c>
      <c r="B25" s="101" t="s">
        <v>14</v>
      </c>
      <c r="C25" s="102" t="s">
        <v>21</v>
      </c>
      <c r="D25" s="103">
        <v>9000000</v>
      </c>
      <c r="E25" s="103">
        <v>9000000</v>
      </c>
      <c r="F25" s="104"/>
      <c r="G25" s="27"/>
      <c r="H25" s="67" t="s">
        <v>37</v>
      </c>
      <c r="I25" s="67"/>
      <c r="J25" s="105">
        <f t="shared" si="1"/>
        <v>20</v>
      </c>
      <c r="K25" s="79" t="s">
        <v>62</v>
      </c>
    </row>
    <row r="26" spans="1:11" s="65" customFormat="1" ht="147" customHeight="1">
      <c r="A26" s="26">
        <f>A25+1</f>
        <v>21</v>
      </c>
      <c r="B26" s="56" t="s">
        <v>15</v>
      </c>
      <c r="C26" s="45" t="s">
        <v>69</v>
      </c>
      <c r="D26" s="46">
        <v>18483000</v>
      </c>
      <c r="E26" s="46">
        <v>18483000</v>
      </c>
      <c r="F26" s="99"/>
      <c r="G26" s="99"/>
      <c r="H26" s="64" t="s">
        <v>38</v>
      </c>
      <c r="I26" s="64"/>
      <c r="J26" s="69">
        <f t="shared" si="1"/>
        <v>21</v>
      </c>
      <c r="K26" s="79" t="s">
        <v>62</v>
      </c>
    </row>
    <row r="27" spans="1:11" s="65" customFormat="1" ht="117.75" customHeight="1">
      <c r="A27" s="16">
        <f>A26+1</f>
        <v>22</v>
      </c>
      <c r="B27" s="57"/>
      <c r="C27" s="47" t="s">
        <v>70</v>
      </c>
      <c r="D27" s="48">
        <v>6400000</v>
      </c>
      <c r="E27" s="48">
        <v>6400000</v>
      </c>
      <c r="F27" s="66"/>
      <c r="G27" s="16"/>
      <c r="H27" s="49" t="s">
        <v>58</v>
      </c>
      <c r="I27" s="60"/>
      <c r="J27" s="70">
        <f t="shared" si="1"/>
        <v>22</v>
      </c>
      <c r="K27" s="79" t="s">
        <v>62</v>
      </c>
    </row>
    <row r="28" spans="1:11" s="65" customFormat="1" ht="18.75" customHeight="1">
      <c r="A28" s="27">
        <f>A27+1</f>
        <v>23</v>
      </c>
      <c r="B28" s="133" t="s">
        <v>31</v>
      </c>
      <c r="C28" s="133"/>
      <c r="D28" s="68">
        <v>5000000</v>
      </c>
      <c r="E28" s="68">
        <v>5000000</v>
      </c>
      <c r="F28" s="100"/>
      <c r="G28" s="27"/>
      <c r="H28" s="71"/>
      <c r="I28" s="67"/>
      <c r="J28" s="27"/>
      <c r="K28" s="79" t="s">
        <v>62</v>
      </c>
    </row>
    <row r="29" spans="1:11" ht="15" thickBot="1">
      <c r="A29" s="92"/>
      <c r="B29" s="93"/>
      <c r="C29" s="94"/>
      <c r="D29" s="95">
        <f>SUM(D6:D28)</f>
        <v>465850000</v>
      </c>
      <c r="E29" s="90">
        <f>SUM(E6:E28)</f>
        <v>465850000</v>
      </c>
      <c r="F29" s="96"/>
      <c r="G29" s="92"/>
      <c r="H29" s="97"/>
      <c r="I29" s="92"/>
      <c r="J29" s="98"/>
    </row>
    <row r="30" spans="1:11" ht="15" thickTop="1"/>
    <row r="31" spans="1:11">
      <c r="D31" s="39"/>
    </row>
    <row r="32" spans="1:11">
      <c r="D32" s="39"/>
    </row>
    <row r="43" spans="5:7">
      <c r="E43" s="38"/>
      <c r="F43" s="40"/>
      <c r="G43" s="38"/>
    </row>
  </sheetData>
  <mergeCells count="12">
    <mergeCell ref="B28:C28"/>
    <mergeCell ref="A1:B1"/>
    <mergeCell ref="A4:A5"/>
    <mergeCell ref="B4:B5"/>
    <mergeCell ref="C4:C5"/>
    <mergeCell ref="D4:D5"/>
    <mergeCell ref="G4:G5"/>
    <mergeCell ref="H4:H5"/>
    <mergeCell ref="I4:I5"/>
    <mergeCell ref="J4:J5"/>
    <mergeCell ref="E4:E5"/>
    <mergeCell ref="F4:F5"/>
  </mergeCells>
  <pageMargins left="0.23622047244094491" right="0.23622047244094491" top="0.39370078740157483" bottom="0.39370078740157483" header="0.31496062992125984" footer="0.31496062992125984"/>
  <pageSetup paperSize="9" scale="95" fitToHeight="0" orientation="landscape" r:id="rId1"/>
  <headerFooter>
    <oddFooter>&amp;C&amp;8รายละเอียด&amp;A หน้า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 เหนือล่าง 2</vt:lpstr>
      <vt:lpstr>เหนือล่าง 2</vt:lpstr>
      <vt:lpstr>'สรุป  เหนือล่าง 2'!Print_Area</vt:lpstr>
      <vt:lpstr>'เหนือล่าง 2'!Print_Area</vt:lpstr>
      <vt:lpstr>'เหนือล่าง 2'!Print_Titles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ajchara</dc:creator>
  <cp:lastModifiedBy>anchalee</cp:lastModifiedBy>
  <cp:lastPrinted>2011-09-15T22:18:39Z</cp:lastPrinted>
  <dcterms:created xsi:type="dcterms:W3CDTF">2009-12-14T05:52:21Z</dcterms:created>
  <dcterms:modified xsi:type="dcterms:W3CDTF">2011-09-30T04:39:34Z</dcterms:modified>
</cp:coreProperties>
</file>